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Volumes/LaCie/PROJECTS/SIM/SIM 3394 Lipman Bonanza, PRT/POST-AUTHOR PROOF REVIEW FILES(see hard copies)/"/>
    </mc:Choice>
  </mc:AlternateContent>
  <xr:revisionPtr revIDLastSave="0" documentId="13_ncr:1_{FCF1ADCA-AC5B-CB41-AAEB-9A6896871295}" xr6:coauthVersionLast="45" xr6:coauthVersionMax="45" xr10:uidLastSave="{00000000-0000-0000-0000-000000000000}"/>
  <bookViews>
    <workbookView xWindow="1560" yWindow="460" windowWidth="33360" windowHeight="21140" tabRatio="500" xr2:uid="{00000000-000D-0000-FFFF-FFFF00000000}"/>
  </bookViews>
  <sheets>
    <sheet name="All summary" sheetId="1" r:id="rId1"/>
  </sheets>
  <externalReferences>
    <externalReference r:id="rId2"/>
  </externalReferences>
  <definedNames>
    <definedName name="J">[1]Database!#REF!</definedName>
    <definedName name="_xlnm.Print_Area" localSheetId="0">'All summary'!$A$1:$AC$265</definedName>
    <definedName name="_xlnm.Print_Titles" localSheetId="0">'All summary'!$3:$4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9" i="1" l="1"/>
  <c r="I118" i="1"/>
  <c r="I117" i="1"/>
  <c r="I116" i="1"/>
  <c r="I115" i="1"/>
  <c r="I114" i="1"/>
  <c r="I113" i="1"/>
  <c r="I112" i="1"/>
  <c r="I111" i="1"/>
  <c r="I103" i="1"/>
  <c r="I102" i="1"/>
  <c r="I101" i="1"/>
  <c r="I100" i="1"/>
  <c r="I179" i="1"/>
  <c r="I208" i="1"/>
  <c r="I207" i="1"/>
  <c r="I190" i="1"/>
  <c r="I189" i="1"/>
  <c r="I188" i="1"/>
</calcChain>
</file>

<file path=xl/sharedStrings.xml><?xml version="1.0" encoding="utf-8"?>
<sst xmlns="http://schemas.openxmlformats.org/spreadsheetml/2006/main" count="1604" uniqueCount="863">
  <si>
    <t>Oxidized biotite; too young?</t>
  </si>
  <si>
    <t>Cut by 07L-59; feasible agreement</t>
  </si>
  <si>
    <t>Appears younger than Bonanza; late intrusion? Flat spectrum</t>
  </si>
  <si>
    <t>Flat spectrum</t>
  </si>
  <si>
    <r>
      <t>38</t>
    </r>
    <r>
      <rPr>
        <vertAlign val="superscript"/>
        <sz val="9"/>
        <rFont val="Arial"/>
        <family val="2"/>
      </rPr>
      <t>o</t>
    </r>
    <r>
      <rPr>
        <sz val="10"/>
        <rFont val="Arial"/>
        <family val="2"/>
      </rPr>
      <t>19.22'</t>
    </r>
  </si>
  <si>
    <r>
      <t>106</t>
    </r>
    <r>
      <rPr>
        <vertAlign val="superscript"/>
        <sz val="9"/>
        <rFont val="Arial"/>
        <family val="2"/>
      </rPr>
      <t>o</t>
    </r>
    <r>
      <rPr>
        <sz val="10"/>
        <rFont val="Arial"/>
        <family val="2"/>
      </rPr>
      <t>04.73'</t>
    </r>
  </si>
  <si>
    <r>
      <t>Rhyolite cobbes</t>
    </r>
    <r>
      <rPr>
        <b/>
        <i/>
        <sz val="10"/>
        <rFont val="Arial"/>
        <family val="2"/>
      </rPr>
      <t xml:space="preserve"> [paleovalley fill, fr Porphyry Peak Rhyolite?]</t>
    </r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</si>
  <si>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17.11'</t>
    </r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</si>
  <si>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06.16'</t>
    </r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</si>
  <si>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25.87'</t>
    </r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</si>
  <si>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08.51'</t>
    </r>
  </si>
  <si>
    <t>Groundmass</t>
    <phoneticPr fontId="8"/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</si>
  <si>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20.46'</t>
    </r>
    <phoneticPr fontId="8"/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</si>
  <si>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18.73'</t>
    </r>
    <phoneticPr fontId="8"/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</si>
  <si>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16.56'</t>
    </r>
    <phoneticPr fontId="8"/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</si>
  <si>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22.44'</t>
    </r>
    <phoneticPr fontId="8"/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</si>
  <si>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16.11'</t>
    </r>
    <phoneticPr fontId="8"/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</si>
  <si>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15.03'</t>
    </r>
    <phoneticPr fontId="8"/>
  </si>
  <si>
    <t>Aplitic granodiorite</t>
  </si>
  <si>
    <t>Small-phenocryst dacite</t>
    <phoneticPr fontId="8"/>
  </si>
  <si>
    <r>
      <t>38</t>
    </r>
    <r>
      <rPr>
        <vertAlign val="superscript"/>
        <sz val="9"/>
        <rFont val="Arial"/>
        <family val="2"/>
      </rPr>
      <t>o</t>
    </r>
    <r>
      <rPr>
        <sz val="10"/>
        <rFont val="Arial"/>
        <family val="2"/>
      </rPr>
      <t>21.13'</t>
    </r>
  </si>
  <si>
    <r>
      <t>38</t>
    </r>
    <r>
      <rPr>
        <vertAlign val="superscript"/>
        <sz val="9"/>
        <rFont val="Arial"/>
        <family val="2"/>
      </rPr>
      <t>o</t>
    </r>
    <r>
      <rPr>
        <sz val="10"/>
        <rFont val="Arial"/>
        <family val="2"/>
      </rPr>
      <t>24.07'</t>
    </r>
    <phoneticPr fontId="8"/>
  </si>
  <si>
    <r>
      <t>106</t>
    </r>
    <r>
      <rPr>
        <vertAlign val="superscript"/>
        <sz val="9"/>
        <rFont val="Arial"/>
        <family val="2"/>
      </rPr>
      <t>o</t>
    </r>
    <r>
      <rPr>
        <sz val="10"/>
        <rFont val="Arial"/>
        <family val="2"/>
      </rPr>
      <t>08.18'</t>
    </r>
    <phoneticPr fontId="8"/>
  </si>
  <si>
    <r>
      <t>38</t>
    </r>
    <r>
      <rPr>
        <vertAlign val="superscript"/>
        <sz val="9"/>
        <rFont val="Arial"/>
        <family val="2"/>
      </rPr>
      <t>o</t>
    </r>
    <r>
      <rPr>
        <sz val="10"/>
        <rFont val="Arial"/>
        <family val="2"/>
      </rPr>
      <t>16.28'</t>
    </r>
    <phoneticPr fontId="8"/>
  </si>
  <si>
    <r>
      <t>106</t>
    </r>
    <r>
      <rPr>
        <vertAlign val="superscript"/>
        <sz val="9"/>
        <rFont val="Arial"/>
        <family val="2"/>
      </rPr>
      <t>o</t>
    </r>
    <r>
      <rPr>
        <sz val="10"/>
        <rFont val="Arial"/>
        <family val="2"/>
      </rPr>
      <t>06.71'</t>
    </r>
    <phoneticPr fontId="8"/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</si>
  <si>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24.50'</t>
    </r>
    <phoneticPr fontId="8"/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</si>
  <si>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07.83'</t>
    </r>
    <phoneticPr fontId="8"/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</si>
  <si>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17.98'</t>
    </r>
    <phoneticPr fontId="8"/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</si>
  <si>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22.73'</t>
    </r>
    <phoneticPr fontId="8"/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</si>
  <si>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22.30'</t>
    </r>
    <phoneticPr fontId="8"/>
  </si>
  <si>
    <r>
      <t>38</t>
    </r>
    <r>
      <rPr>
        <vertAlign val="superscript"/>
        <sz val="9"/>
        <rFont val="Arial"/>
        <family val="2"/>
      </rPr>
      <t>o</t>
    </r>
    <r>
      <rPr>
        <sz val="10"/>
        <rFont val="Arial"/>
        <family val="2"/>
      </rPr>
      <t>18.98'</t>
    </r>
    <phoneticPr fontId="8"/>
  </si>
  <si>
    <r>
      <t>106</t>
    </r>
    <r>
      <rPr>
        <vertAlign val="superscript"/>
        <sz val="9"/>
        <rFont val="Arial"/>
        <family val="2"/>
      </rPr>
      <t>o</t>
    </r>
    <r>
      <rPr>
        <sz val="10"/>
        <rFont val="Arial"/>
        <family val="2"/>
      </rPr>
      <t>10.27'</t>
    </r>
    <phoneticPr fontId="8"/>
  </si>
  <si>
    <t>10A-2B</t>
    <phoneticPr fontId="8"/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</si>
  <si>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23.35'</t>
    </r>
    <phoneticPr fontId="8"/>
  </si>
  <si>
    <r>
      <t>38</t>
    </r>
    <r>
      <rPr>
        <vertAlign val="superscript"/>
        <sz val="9"/>
        <rFont val="Arial"/>
        <family val="2"/>
      </rPr>
      <t>o</t>
    </r>
    <r>
      <rPr>
        <sz val="10"/>
        <rFont val="Arial"/>
        <family val="2"/>
      </rPr>
      <t>20.47'</t>
    </r>
    <phoneticPr fontId="8"/>
  </si>
  <si>
    <r>
      <t>38</t>
    </r>
    <r>
      <rPr>
        <vertAlign val="superscript"/>
        <sz val="9"/>
        <rFont val="Arial"/>
        <family val="2"/>
      </rPr>
      <t>o</t>
    </r>
    <r>
      <rPr>
        <sz val="10"/>
        <rFont val="Arial"/>
        <family val="2"/>
      </rPr>
      <t>19.72'</t>
    </r>
    <phoneticPr fontId="8"/>
  </si>
  <si>
    <r>
      <t>38</t>
    </r>
    <r>
      <rPr>
        <vertAlign val="superscript"/>
        <sz val="9"/>
        <rFont val="Arial"/>
        <family val="2"/>
      </rPr>
      <t>o</t>
    </r>
    <r>
      <rPr>
        <sz val="10"/>
        <rFont val="Arial"/>
        <family val="2"/>
      </rPr>
      <t>16.80'</t>
    </r>
    <phoneticPr fontId="8"/>
  </si>
  <si>
    <r>
      <t>106</t>
    </r>
    <r>
      <rPr>
        <vertAlign val="superscript"/>
        <sz val="9"/>
        <rFont val="Arial"/>
        <family val="2"/>
      </rPr>
      <t>o</t>
    </r>
    <r>
      <rPr>
        <sz val="10"/>
        <rFont val="Arial"/>
        <family val="2"/>
      </rPr>
      <t>06.20'</t>
    </r>
    <phoneticPr fontId="8"/>
  </si>
  <si>
    <r>
      <t>38</t>
    </r>
    <r>
      <rPr>
        <vertAlign val="superscript"/>
        <sz val="9"/>
        <rFont val="Arial"/>
        <family val="2"/>
      </rPr>
      <t>o</t>
    </r>
    <r>
      <rPr>
        <sz val="10"/>
        <rFont val="Arial"/>
        <family val="2"/>
      </rPr>
      <t>24.28'</t>
    </r>
    <phoneticPr fontId="8"/>
  </si>
  <si>
    <r>
      <t>106</t>
    </r>
    <r>
      <rPr>
        <vertAlign val="superscript"/>
        <sz val="9"/>
        <rFont val="Arial"/>
        <family val="2"/>
      </rPr>
      <t>o</t>
    </r>
    <r>
      <rPr>
        <sz val="10"/>
        <rFont val="Arial"/>
        <family val="2"/>
      </rPr>
      <t>09.26'</t>
    </r>
    <phoneticPr fontId="8"/>
  </si>
  <si>
    <r>
      <t>38</t>
    </r>
    <r>
      <rPr>
        <vertAlign val="superscript"/>
        <sz val="9"/>
        <rFont val="Arial"/>
        <family val="2"/>
      </rPr>
      <t>o</t>
    </r>
    <r>
      <rPr>
        <sz val="10"/>
        <rFont val="Arial"/>
        <family val="2"/>
      </rPr>
      <t>21.39'</t>
    </r>
    <phoneticPr fontId="8"/>
  </si>
  <si>
    <r>
      <t>106</t>
    </r>
    <r>
      <rPr>
        <vertAlign val="superscript"/>
        <sz val="9"/>
        <rFont val="Arial"/>
        <family val="2"/>
      </rPr>
      <t>o</t>
    </r>
    <r>
      <rPr>
        <sz val="10"/>
        <rFont val="Arial"/>
        <family val="2"/>
      </rPr>
      <t>10.24'</t>
    </r>
    <phoneticPr fontId="8"/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</si>
  <si>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20.09'</t>
    </r>
    <phoneticPr fontId="8"/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</si>
  <si>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16.50'</t>
    </r>
    <phoneticPr fontId="8"/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</si>
  <si>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20.99'</t>
    </r>
    <phoneticPr fontId="8"/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</si>
  <si>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23.62'</t>
    </r>
    <phoneticPr fontId="8"/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</si>
  <si>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11.60'</t>
    </r>
    <phoneticPr fontId="8"/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</si>
  <si>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21.08'</t>
    </r>
    <phoneticPr fontId="8"/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</si>
  <si>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23.98'</t>
    </r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</si>
  <si>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10.19'</t>
    </r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</si>
  <si>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23.86'</t>
    </r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</si>
  <si>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10.45'</t>
    </r>
  </si>
  <si>
    <t xml:space="preserve">Repeat run </t>
  </si>
  <si>
    <t>Lower precision</t>
    <phoneticPr fontId="8"/>
  </si>
  <si>
    <t>Lower rhyolite</t>
    <phoneticPr fontId="8"/>
  </si>
  <si>
    <t>Lower rhyolite (green glass)</t>
    <phoneticPr fontId="8"/>
  </si>
  <si>
    <t>Weighted Mean (sanidine)</t>
    <phoneticPr fontId="8"/>
  </si>
  <si>
    <t>Standardized age</t>
    <phoneticPr fontId="8"/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</si>
  <si>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14.53'</t>
    </r>
    <phoneticPr fontId="8"/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</si>
  <si>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02.01'</t>
    </r>
    <phoneticPr fontId="8"/>
  </si>
  <si>
    <r>
      <t>38</t>
    </r>
    <r>
      <rPr>
        <vertAlign val="superscript"/>
        <sz val="9"/>
        <rFont val="Arial"/>
        <family val="2"/>
      </rPr>
      <t>o</t>
    </r>
    <r>
      <rPr>
        <sz val="10"/>
        <rFont val="Arial"/>
        <family val="2"/>
      </rPr>
      <t>16.72'</t>
    </r>
    <phoneticPr fontId="8"/>
  </si>
  <si>
    <r>
      <t>38</t>
    </r>
    <r>
      <rPr>
        <vertAlign val="superscript"/>
        <sz val="9"/>
        <rFont val="Arial"/>
        <family val="2"/>
      </rPr>
      <t>o</t>
    </r>
    <r>
      <rPr>
        <sz val="10"/>
        <rFont val="Arial"/>
        <family val="2"/>
      </rPr>
      <t>17.07'</t>
    </r>
    <phoneticPr fontId="8"/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</si>
  <si>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07.80'</t>
    </r>
    <phoneticPr fontId="8"/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</si>
  <si>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07.75'</t>
    </r>
    <phoneticPr fontId="8"/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</si>
  <si>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21.32'</t>
    </r>
    <phoneticPr fontId="8"/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</si>
  <si>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21.28'</t>
    </r>
    <phoneticPr fontId="8"/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</si>
  <si>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19.70'</t>
    </r>
    <phoneticPr fontId="8"/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</si>
  <si>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20.20'</t>
    </r>
    <phoneticPr fontId="8"/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</si>
  <si>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12.48'</t>
    </r>
    <phoneticPr fontId="8"/>
  </si>
  <si>
    <r>
      <t>37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59.18'</t>
    </r>
    <phoneticPr fontId="8"/>
  </si>
  <si>
    <r>
      <t>37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57.58'</t>
    </r>
    <phoneticPr fontId="8"/>
  </si>
  <si>
    <r>
      <t>37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57.80'</t>
    </r>
    <phoneticPr fontId="8"/>
  </si>
  <si>
    <r>
      <t>37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57.96'</t>
    </r>
    <phoneticPr fontId="8"/>
  </si>
  <si>
    <r>
      <t>38</t>
    </r>
    <r>
      <rPr>
        <vertAlign val="superscript"/>
        <sz val="9"/>
        <rFont val="Arial"/>
        <family val="2"/>
      </rPr>
      <t>o</t>
    </r>
    <r>
      <rPr>
        <sz val="10"/>
        <rFont val="Arial"/>
        <family val="2"/>
      </rPr>
      <t>16.47'</t>
    </r>
    <phoneticPr fontId="8"/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</si>
  <si>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09.74'</t>
    </r>
    <phoneticPr fontId="8"/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</si>
  <si>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07.82'</t>
    </r>
    <phoneticPr fontId="8"/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</si>
  <si>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10.47'</t>
    </r>
    <phoneticPr fontId="8"/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</si>
  <si>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14.81'</t>
    </r>
    <phoneticPr fontId="8"/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</si>
  <si>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12.98'</t>
    </r>
    <phoneticPr fontId="8"/>
  </si>
  <si>
    <r>
      <t>37</t>
    </r>
    <r>
      <rPr>
        <vertAlign val="superscript"/>
        <sz val="9"/>
        <rFont val="Arial"/>
        <family val="2"/>
      </rPr>
      <t>o</t>
    </r>
    <r>
      <rPr>
        <sz val="10"/>
        <rFont val="Arial"/>
        <family val="2"/>
      </rPr>
      <t>57.02'</t>
    </r>
  </si>
  <si>
    <r>
      <t>106</t>
    </r>
    <r>
      <rPr>
        <vertAlign val="superscript"/>
        <sz val="9"/>
        <rFont val="Arial"/>
        <family val="2"/>
      </rPr>
      <t>o</t>
    </r>
    <r>
      <rPr>
        <sz val="10"/>
        <rFont val="Arial"/>
        <family val="2"/>
      </rPr>
      <t>24.90'</t>
    </r>
  </si>
  <si>
    <r>
      <t>106</t>
    </r>
    <r>
      <rPr>
        <vertAlign val="superscript"/>
        <sz val="9"/>
        <rFont val="Arial"/>
        <family val="2"/>
      </rPr>
      <t>o</t>
    </r>
    <r>
      <rPr>
        <sz val="10"/>
        <rFont val="Arial"/>
        <family val="2"/>
      </rPr>
      <t>24.91'</t>
    </r>
  </si>
  <si>
    <t>SC Mean</t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</si>
  <si>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06.04'</t>
    </r>
    <phoneticPr fontId="8"/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</si>
  <si>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21.58'</t>
    </r>
    <phoneticPr fontId="8"/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</si>
  <si>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11.68'</t>
    </r>
    <phoneticPr fontId="8"/>
  </si>
  <si>
    <r>
      <t>38</t>
    </r>
    <r>
      <rPr>
        <vertAlign val="superscript"/>
        <sz val="9"/>
        <rFont val="Arial"/>
        <family val="2"/>
      </rPr>
      <t>o</t>
    </r>
    <r>
      <rPr>
        <sz val="10"/>
        <rFont val="Arial"/>
        <family val="2"/>
      </rPr>
      <t>13.25'</t>
    </r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</si>
  <si>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02.95'</t>
    </r>
    <phoneticPr fontId="8"/>
  </si>
  <si>
    <t>PITCH-PINNACLE FORMATION (tuffaceous sedimentary deposits)</t>
    <phoneticPr fontId="8"/>
  </si>
  <si>
    <r>
      <t>38</t>
    </r>
    <r>
      <rPr>
        <vertAlign val="superscript"/>
        <sz val="9"/>
        <rFont val="Arial"/>
        <family val="2"/>
      </rPr>
      <t>o</t>
    </r>
    <r>
      <rPr>
        <sz val="10"/>
        <rFont val="Arial"/>
        <family val="2"/>
      </rPr>
      <t>19.39'</t>
    </r>
    <phoneticPr fontId="8"/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</si>
  <si>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19.43'</t>
    </r>
    <phoneticPr fontId="8"/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</si>
  <si>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21.06'</t>
    </r>
    <phoneticPr fontId="8"/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</si>
  <si>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09.36'</t>
    </r>
    <phoneticPr fontId="8"/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</si>
  <si>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18.19'</t>
    </r>
    <phoneticPr fontId="8"/>
  </si>
  <si>
    <t>Means toll road trail</t>
    <phoneticPr fontId="8"/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</si>
  <si>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01.39'</t>
    </r>
    <phoneticPr fontId="8"/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</si>
  <si>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18.01'</t>
    </r>
    <phoneticPr fontId="8"/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</si>
  <si>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00.37'</t>
    </r>
    <phoneticPr fontId="8"/>
  </si>
  <si>
    <t>Distal crystal-poor tuff</t>
    <phoneticPr fontId="8"/>
  </si>
  <si>
    <t>Marshall Pass road</t>
    <phoneticPr fontId="8"/>
  </si>
  <si>
    <t>CONEJOS FM, UNDIVIDED (EARLY?)</t>
    <phoneticPr fontId="8"/>
  </si>
  <si>
    <t>BADGER CREEK TUFF (MT AETNA CALDERA)</t>
    <phoneticPr fontId="8"/>
  </si>
  <si>
    <t>Long Branch</t>
    <phoneticPr fontId="8"/>
  </si>
  <si>
    <t>Biotite</t>
    <phoneticPr fontId="8"/>
  </si>
  <si>
    <t>Hornblende</t>
    <phoneticPr fontId="8"/>
  </si>
  <si>
    <t>07L-32</t>
    <phoneticPr fontId="8"/>
  </si>
  <si>
    <t>10L-7B</t>
    <phoneticPr fontId="8"/>
  </si>
  <si>
    <t>Sargents Mesa</t>
    <phoneticPr fontId="8"/>
  </si>
  <si>
    <t>10L-7C</t>
    <phoneticPr fontId="8"/>
  </si>
  <si>
    <t>Poncha Creek</t>
    <phoneticPr fontId="8"/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</si>
  <si>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09.30'</t>
    </r>
    <phoneticPr fontId="8"/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</si>
  <si>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07.68'</t>
    </r>
    <phoneticPr fontId="8"/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</si>
  <si>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09.32'</t>
    </r>
    <phoneticPr fontId="8"/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</si>
  <si>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07.85'</t>
    </r>
    <phoneticPr fontId="8"/>
  </si>
  <si>
    <r>
      <t>38</t>
    </r>
    <r>
      <rPr>
        <vertAlign val="superscript"/>
        <sz val="9"/>
        <rFont val="Arial"/>
        <family val="2"/>
      </rPr>
      <t>o</t>
    </r>
    <r>
      <rPr>
        <sz val="10"/>
        <rFont val="Arial"/>
        <family val="2"/>
      </rPr>
      <t>07.43'</t>
    </r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</si>
  <si>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18.70'</t>
    </r>
    <phoneticPr fontId="8"/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</si>
  <si>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00.65'</t>
    </r>
    <phoneticPr fontId="8"/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</si>
  <si>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16.41'</t>
    </r>
    <phoneticPr fontId="8"/>
  </si>
  <si>
    <r>
      <t>37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56.13'</t>
    </r>
    <phoneticPr fontId="8"/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</si>
  <si>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22.46'</t>
    </r>
    <phoneticPr fontId="8"/>
  </si>
  <si>
    <t>09L-14</t>
    <phoneticPr fontId="8"/>
  </si>
  <si>
    <t>Middle Creek</t>
    <phoneticPr fontId="8"/>
  </si>
  <si>
    <t>Mill Gulch</t>
    <phoneticPr fontId="8"/>
  </si>
  <si>
    <t>Poncha Creek</t>
    <phoneticPr fontId="8"/>
  </si>
  <si>
    <t>09L-32</t>
    <phoneticPr fontId="8"/>
  </si>
  <si>
    <t>08L-26</t>
    <phoneticPr fontId="8"/>
  </si>
  <si>
    <t>10L-40</t>
    <phoneticPr fontId="8"/>
  </si>
  <si>
    <t>10L-39</t>
    <phoneticPr fontId="8"/>
  </si>
  <si>
    <t>some xenocrystic contamiation</t>
  </si>
  <si>
    <t>Biotite</t>
    <phoneticPr fontId="8"/>
  </si>
  <si>
    <t>Crystal-poor welded tuff</t>
  </si>
  <si>
    <t>Pitch-Pinnacle Mine area</t>
    <phoneticPr fontId="8"/>
  </si>
  <si>
    <t xml:space="preserve">high MSWD.  </t>
    <phoneticPr fontId="8"/>
  </si>
  <si>
    <t>07L-16</t>
    <phoneticPr fontId="8"/>
  </si>
  <si>
    <t>Groundmass</t>
    <phoneticPr fontId="8"/>
  </si>
  <si>
    <t>07L-23</t>
    <phoneticPr fontId="8"/>
  </si>
  <si>
    <t>Superior Mill site</t>
  </si>
  <si>
    <t>Columbia Gulch</t>
  </si>
  <si>
    <t>Rawley Gulch</t>
  </si>
  <si>
    <t>Upper rhyolite</t>
  </si>
  <si>
    <t>WASON PARK TUFF</t>
    <phoneticPr fontId="8"/>
  </si>
  <si>
    <t>06L-36</t>
  </si>
  <si>
    <t>06L-70</t>
  </si>
  <si>
    <t>Tuttle Creek</t>
    <phoneticPr fontId="8"/>
  </si>
  <si>
    <t>Obviously pre-BZ T, not rhemorphic basAL BZ rhy</t>
  </si>
  <si>
    <t>08L-46</t>
  </si>
  <si>
    <t>Sheep Mountain</t>
  </si>
  <si>
    <t>San (slightly cloudy w/hand lens)</t>
  </si>
  <si>
    <t>08L-41</t>
  </si>
  <si>
    <t>03L-37</t>
  </si>
  <si>
    <t>Silver Creek Lakes</t>
  </si>
  <si>
    <t>09L-1</t>
  </si>
  <si>
    <t>09L-4</t>
  </si>
  <si>
    <t>09L-09</t>
  </si>
  <si>
    <t>Dacite plug</t>
  </si>
  <si>
    <t>Lower Cottonwood</t>
  </si>
  <si>
    <t>Lower ledge, main dacite</t>
  </si>
  <si>
    <t>Main dacite</t>
  </si>
  <si>
    <t>10L-11</t>
    <phoneticPr fontId="8"/>
  </si>
  <si>
    <t>10L-35</t>
    <phoneticPr fontId="8"/>
  </si>
  <si>
    <t>Upper Middle Creek</t>
    <phoneticPr fontId="8"/>
  </si>
  <si>
    <t>10L-28</t>
    <phoneticPr fontId="8"/>
  </si>
  <si>
    <t>Poncha Creek road</t>
    <phoneticPr fontId="8"/>
  </si>
  <si>
    <t>07L-53</t>
    <phoneticPr fontId="8"/>
  </si>
  <si>
    <r>
      <t>38</t>
    </r>
    <r>
      <rPr>
        <vertAlign val="superscript"/>
        <sz val="9"/>
        <rFont val="Arial"/>
        <family val="2"/>
      </rPr>
      <t>o</t>
    </r>
    <r>
      <rPr>
        <sz val="10"/>
        <rFont val="Arial"/>
        <family val="2"/>
      </rPr>
      <t>05.93'</t>
    </r>
  </si>
  <si>
    <r>
      <t>106</t>
    </r>
    <r>
      <rPr>
        <vertAlign val="superscript"/>
        <sz val="9"/>
        <rFont val="Arial"/>
        <family val="2"/>
      </rPr>
      <t>o</t>
    </r>
    <r>
      <rPr>
        <sz val="10"/>
        <rFont val="Arial"/>
        <family val="2"/>
      </rPr>
      <t>21.95'</t>
    </r>
  </si>
  <si>
    <r>
      <t>38</t>
    </r>
    <r>
      <rPr>
        <vertAlign val="superscript"/>
        <sz val="9"/>
        <rFont val="Arial"/>
        <family val="2"/>
      </rPr>
      <t>o</t>
    </r>
    <r>
      <rPr>
        <sz val="10"/>
        <rFont val="Arial"/>
        <family val="2"/>
      </rPr>
      <t>09.38'</t>
    </r>
  </si>
  <si>
    <r>
      <t>106</t>
    </r>
    <r>
      <rPr>
        <vertAlign val="superscript"/>
        <sz val="9"/>
        <rFont val="Arial"/>
        <family val="2"/>
      </rPr>
      <t>o</t>
    </r>
    <r>
      <rPr>
        <sz val="10"/>
        <rFont val="Arial"/>
        <family val="2"/>
      </rPr>
      <t>22.41'</t>
    </r>
  </si>
  <si>
    <r>
      <t>38</t>
    </r>
    <r>
      <rPr>
        <vertAlign val="superscript"/>
        <sz val="9"/>
        <rFont val="Arial"/>
        <family val="2"/>
      </rPr>
      <t>o</t>
    </r>
    <r>
      <rPr>
        <sz val="10"/>
        <rFont val="Arial"/>
        <family val="2"/>
      </rPr>
      <t>07.08'</t>
    </r>
  </si>
  <si>
    <r>
      <t>106</t>
    </r>
    <r>
      <rPr>
        <vertAlign val="superscript"/>
        <sz val="9"/>
        <rFont val="Arial"/>
        <family val="2"/>
      </rPr>
      <t>o</t>
    </r>
    <r>
      <rPr>
        <sz val="10"/>
        <rFont val="Arial"/>
        <family val="2"/>
      </rPr>
      <t>06.22'</t>
    </r>
    <phoneticPr fontId="8"/>
  </si>
  <si>
    <r>
      <t>38</t>
    </r>
    <r>
      <rPr>
        <vertAlign val="superscript"/>
        <sz val="9"/>
        <rFont val="Arial"/>
        <family val="2"/>
      </rPr>
      <t>o</t>
    </r>
    <r>
      <rPr>
        <sz val="10"/>
        <rFont val="Arial"/>
        <family val="2"/>
      </rPr>
      <t>18.15'</t>
    </r>
    <phoneticPr fontId="8"/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</si>
  <si>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20.87'</t>
    </r>
    <phoneticPr fontId="8"/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</si>
  <si>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14.05'</t>
    </r>
    <phoneticPr fontId="8"/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</si>
  <si>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12.90'</t>
    </r>
    <phoneticPr fontId="8"/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</si>
  <si>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22.92'</t>
    </r>
    <phoneticPr fontId="8"/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</si>
  <si>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22.42'</t>
    </r>
    <phoneticPr fontId="8"/>
  </si>
  <si>
    <t>09L-19</t>
  </si>
  <si>
    <t>Welded tuff, breccia zone</t>
  </si>
  <si>
    <t>Indian Creek</t>
  </si>
  <si>
    <t>09L-3</t>
  </si>
  <si>
    <t>03L-45</t>
  </si>
  <si>
    <t>Ford Creek</t>
    <phoneticPr fontId="8"/>
  </si>
  <si>
    <t>10L-14</t>
    <phoneticPr fontId="8"/>
  </si>
  <si>
    <t>Rhyolite (cobble)</t>
    <phoneticPr fontId="8"/>
  </si>
  <si>
    <t>10L-23</t>
    <phoneticPr fontId="8"/>
  </si>
  <si>
    <t>10L-24</t>
  </si>
  <si>
    <t>Central ledge, main dacite</t>
  </si>
  <si>
    <t>07L-40</t>
  </si>
  <si>
    <t>Cottonwood Creek</t>
  </si>
  <si>
    <t>West of Windy Peak</t>
  </si>
  <si>
    <t>09L-22</t>
  </si>
  <si>
    <t>Above B T</t>
  </si>
  <si>
    <t>Bi,hb, sn??</t>
  </si>
  <si>
    <t>Mill Creek</t>
  </si>
  <si>
    <t>BONANZA TUFF (caldera ignimbrite)</t>
    <phoneticPr fontId="8"/>
  </si>
  <si>
    <t>Spring Creek intrusion</t>
    <phoneticPr fontId="8"/>
  </si>
  <si>
    <t>Findley Ridge</t>
  </si>
  <si>
    <t>Uppermost main dacite</t>
  </si>
  <si>
    <t>06L-19-B</t>
  </si>
  <si>
    <t>CARPENTER RIDGE TUFF</t>
    <phoneticPr fontId="8"/>
  </si>
  <si>
    <r>
      <t>SAPINERO MESA TUFF</t>
    </r>
    <r>
      <rPr>
        <b/>
        <sz val="10"/>
        <color indexed="12"/>
        <rFont val="Arial"/>
        <family val="2"/>
      </rPr>
      <t xml:space="preserve"> </t>
    </r>
    <phoneticPr fontId="8"/>
  </si>
  <si>
    <t>Sargents Mesa volcano</t>
    <phoneticPr fontId="8"/>
  </si>
  <si>
    <t>PP</t>
  </si>
  <si>
    <t>?</t>
  </si>
  <si>
    <t>San (E side, SL Valley)</t>
  </si>
  <si>
    <t>08L-35</t>
  </si>
  <si>
    <t>06L-30</t>
  </si>
  <si>
    <t>Long Branch</t>
  </si>
  <si>
    <t>08L-12</t>
  </si>
  <si>
    <t>LMNE</t>
  </si>
  <si>
    <t>Unroofed pre B T</t>
  </si>
  <si>
    <t>07L-59</t>
  </si>
  <si>
    <t>Bi</t>
  </si>
  <si>
    <t>03L-46</t>
  </si>
  <si>
    <t>Big Dry Gulch</t>
  </si>
  <si>
    <t>Outflow, east</t>
  </si>
  <si>
    <t>Outflow, west</t>
  </si>
  <si>
    <t>Houselog Creek</t>
  </si>
  <si>
    <t>Granodiorite</t>
    <phoneticPr fontId="8"/>
  </si>
  <si>
    <t>Elkhorn Gulch</t>
    <phoneticPr fontId="8"/>
  </si>
  <si>
    <t>Caldera-wall slide block?; same as 02L-9</t>
  </si>
  <si>
    <t>06L-9</t>
  </si>
  <si>
    <t>07L-2</t>
    <phoneticPr fontId="8"/>
  </si>
  <si>
    <t>Ute Pass (Anntenna Hill)</t>
    <phoneticPr fontId="8"/>
  </si>
  <si>
    <t>06L-39</t>
    <phoneticPr fontId="8"/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</si>
  <si>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00.62'</t>
    </r>
    <phoneticPr fontId="8"/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</si>
  <si>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11.90'</t>
    </r>
    <phoneticPr fontId="8"/>
  </si>
  <si>
    <t>Welded tuff of uncertain affinity</t>
    <phoneticPr fontId="8"/>
  </si>
  <si>
    <t>10L-2</t>
    <phoneticPr fontId="8"/>
  </si>
  <si>
    <t>08L-6</t>
    <phoneticPr fontId="8"/>
  </si>
  <si>
    <t>Biotite</t>
    <phoneticPr fontId="8"/>
  </si>
  <si>
    <t>Cameron Park</t>
    <phoneticPr fontId="8"/>
  </si>
  <si>
    <t>10L-30</t>
    <phoneticPr fontId="8"/>
  </si>
  <si>
    <t>10L-33</t>
    <phoneticPr fontId="8"/>
  </si>
  <si>
    <t>08L-49</t>
    <phoneticPr fontId="8"/>
  </si>
  <si>
    <t>Bear Creek</t>
    <phoneticPr fontId="8"/>
  </si>
  <si>
    <t>2 crystals/hole</t>
  </si>
  <si>
    <t>08L-43</t>
  </si>
  <si>
    <t>Poncha Creek</t>
  </si>
  <si>
    <t>MO</t>
  </si>
  <si>
    <t>08L-44</t>
  </si>
  <si>
    <t xml:space="preserve">Toll Road </t>
  </si>
  <si>
    <t>08L-32</t>
  </si>
  <si>
    <t>Sargents Mesa road</t>
    <phoneticPr fontId="8"/>
  </si>
  <si>
    <t>Head, McIntyre Gulch</t>
  </si>
  <si>
    <t>GG</t>
  </si>
  <si>
    <t>07L-31</t>
  </si>
  <si>
    <t>McIntyre Gulch</t>
  </si>
  <si>
    <t>Low in sect., san!</t>
  </si>
  <si>
    <t>WH</t>
  </si>
  <si>
    <t>07L-80</t>
  </si>
  <si>
    <t>= Gribbles Park T?</t>
  </si>
  <si>
    <t>08L-16</t>
  </si>
  <si>
    <t>Interior granite</t>
  </si>
  <si>
    <t>San (core of aplitic intrusion)</t>
  </si>
  <si>
    <t>06L-17</t>
  </si>
  <si>
    <t>Small exposure; no contact relations</t>
  </si>
  <si>
    <t>Big Bend Creek</t>
  </si>
  <si>
    <t>06L-16</t>
  </si>
  <si>
    <t>Rhyolite dome</t>
  </si>
  <si>
    <t>08L-4A</t>
  </si>
  <si>
    <t>gm</t>
  </si>
  <si>
    <t>No datable mineral?</t>
  </si>
  <si>
    <t>Pophyritic aplite</t>
  </si>
  <si>
    <t>Near-aphyric rhyolite</t>
  </si>
  <si>
    <t>Compare w/-43</t>
  </si>
  <si>
    <t>07L-57</t>
  </si>
  <si>
    <t>07L-25</t>
  </si>
  <si>
    <t>06L-71</t>
  </si>
  <si>
    <t>Rhyolite breccia</t>
  </si>
  <si>
    <t>Beidell Creek volcano</t>
  </si>
  <si>
    <t>08L-45</t>
  </si>
  <si>
    <t>06L-34</t>
  </si>
  <si>
    <t>Densely welded dacite</t>
  </si>
  <si>
    <t>FISH CANYON TUFF</t>
  </si>
  <si>
    <t>07L-5</t>
  </si>
  <si>
    <t>KM</t>
  </si>
  <si>
    <t>Bio</t>
  </si>
  <si>
    <t>Low in volc section</t>
  </si>
  <si>
    <t>07L-22</t>
  </si>
  <si>
    <t>Mill Gulch</t>
  </si>
  <si>
    <t>07L-58</t>
  </si>
  <si>
    <t>11L-8</t>
    <phoneticPr fontId="8"/>
  </si>
  <si>
    <t>RESURGENT INTRUSIONS</t>
    <phoneticPr fontId="8"/>
  </si>
  <si>
    <t>Rawley Gulch</t>
    <phoneticPr fontId="8"/>
  </si>
  <si>
    <t>11L-30</t>
    <phoneticPr fontId="8"/>
  </si>
  <si>
    <t>West-side intrusions</t>
    <phoneticPr fontId="8"/>
  </si>
  <si>
    <t>06L-37</t>
  </si>
  <si>
    <t>Sanidine</t>
  </si>
  <si>
    <t>Tuff of The Gate, high ridge</t>
  </si>
  <si>
    <t>Caldera-wall rhyolite (or dike?)</t>
    <phoneticPr fontId="8"/>
  </si>
  <si>
    <t>11L-5</t>
    <phoneticPr fontId="8"/>
  </si>
  <si>
    <t>K/Ca</t>
  </si>
  <si>
    <t>±</t>
  </si>
  <si>
    <t>2s</t>
  </si>
  <si>
    <t>Age(Ma)</t>
  </si>
  <si>
    <t>00L-1</t>
  </si>
  <si>
    <t>09L-15</t>
  </si>
  <si>
    <t>NW of Greenback Gulch</t>
  </si>
  <si>
    <t>09L-16</t>
  </si>
  <si>
    <t>Porphyritic granite</t>
    <phoneticPr fontId="8"/>
  </si>
  <si>
    <t>Small-sanidine dacite lava</t>
    <phoneticPr fontId="8"/>
  </si>
  <si>
    <t>10L-13</t>
    <phoneticPr fontId="8"/>
  </si>
  <si>
    <t>Rawley volcano</t>
    <phoneticPr fontId="8"/>
  </si>
  <si>
    <t>Sargents Mesa</t>
    <phoneticPr fontId="8"/>
  </si>
  <si>
    <t>THORN RANCH TUFF</t>
  </si>
  <si>
    <t>Intracaldera</t>
  </si>
  <si>
    <t>Outflow sheet</t>
  </si>
  <si>
    <t>09L-17</t>
  </si>
  <si>
    <t>09L-18</t>
  </si>
  <si>
    <t>somewhat disturbed spectrum, hi-MSWD</t>
  </si>
  <si>
    <t>Tracy Canyon</t>
  </si>
  <si>
    <t>06L-33</t>
  </si>
  <si>
    <t>Upper Mill Creek</t>
  </si>
  <si>
    <t>complex spectrum, reset older K-spar?</t>
  </si>
  <si>
    <t>07L-56</t>
  </si>
  <si>
    <t>Kerber Creek</t>
  </si>
  <si>
    <t>B</t>
  </si>
  <si>
    <t>PRECURSOR LAVAS OF BONANZA CYCLE</t>
    <phoneticPr fontId="8"/>
  </si>
  <si>
    <t>05L-45</t>
  </si>
  <si>
    <t>Coarse porphyritic dacite</t>
  </si>
  <si>
    <t>Carneros Pass</t>
  </si>
  <si>
    <t>06L-19-A</t>
  </si>
  <si>
    <t>06L-2</t>
  </si>
  <si>
    <t>EARLY CENTRAL VOLCANOES</t>
  </si>
  <si>
    <t>06L-41</t>
  </si>
  <si>
    <t>Porphyry Peak</t>
  </si>
  <si>
    <t>Isochron</t>
  </si>
  <si>
    <t>Turquoise Mine intrusion</t>
    <phoneticPr fontId="8"/>
  </si>
  <si>
    <t>Pumice-rich layer, higher</t>
    <phoneticPr fontId="8"/>
  </si>
  <si>
    <t>n</t>
  </si>
  <si>
    <t>MSWD</t>
  </si>
  <si>
    <t>Tuff of Big Dry Gulch</t>
  </si>
  <si>
    <t>HINSDALE FORMATION</t>
  </si>
  <si>
    <t>Biotite</t>
  </si>
  <si>
    <t>Hornblende</t>
  </si>
  <si>
    <t>10L-31</t>
    <phoneticPr fontId="8"/>
  </si>
  <si>
    <t>Sheep Mountain Dacite</t>
  </si>
  <si>
    <t>08L-36</t>
  </si>
  <si>
    <t>Tuff of The Gate, low</t>
  </si>
  <si>
    <t>Starvation Creek</t>
  </si>
  <si>
    <t>08L-39</t>
  </si>
  <si>
    <t xml:space="preserve">Aphanitic andesite </t>
    <phoneticPr fontId="8"/>
  </si>
  <si>
    <t>Vitrophyric welded  tuff</t>
    <phoneticPr fontId="8"/>
  </si>
  <si>
    <t>Nonwelded tuff</t>
  </si>
  <si>
    <t>CONEJOS FORMATION, UPPER UNITS</t>
    <phoneticPr fontId="8"/>
  </si>
  <si>
    <t>06L-18</t>
  </si>
  <si>
    <t>06L-13</t>
  </si>
  <si>
    <t>05L-40</t>
  </si>
  <si>
    <t>CALDERA-FILL ROCKS</t>
    <phoneticPr fontId="8"/>
  </si>
  <si>
    <t>Olivine andesite</t>
  </si>
  <si>
    <t>Xenocrystic andesite</t>
  </si>
  <si>
    <t>K-feldspar</t>
  </si>
  <si>
    <t>Lime Creek</t>
  </si>
  <si>
    <t>Spring Creek</t>
  </si>
  <si>
    <t>Groundmass</t>
    <phoneticPr fontId="8"/>
  </si>
  <si>
    <t>Repeat run</t>
  </si>
  <si>
    <t>Rerun</t>
    <phoneticPr fontId="8"/>
  </si>
  <si>
    <t>Dacite of Redrock Canyon</t>
    <phoneticPr fontId="8"/>
  </si>
  <si>
    <t>Dacite intrusion</t>
    <phoneticPr fontId="8"/>
  </si>
  <si>
    <t>Pinnacle Mine road</t>
  </si>
  <si>
    <t>Crystal-rich welded tuff</t>
  </si>
  <si>
    <t>Plagioclase</t>
  </si>
  <si>
    <t>Marshall Pass road</t>
  </si>
  <si>
    <t>Groundmass</t>
  </si>
  <si>
    <t>BONANZA CALDERA CYCLE</t>
  </si>
  <si>
    <t>Jacks Creek Volcano</t>
  </si>
  <si>
    <t>07L-43</t>
  </si>
  <si>
    <t>Jacks Creek volcano</t>
  </si>
  <si>
    <t>08L-21</t>
  </si>
  <si>
    <t>Tracy volcano</t>
    <phoneticPr fontId="8"/>
  </si>
  <si>
    <t>06L-12</t>
    <phoneticPr fontId="8"/>
  </si>
  <si>
    <t>integrated</t>
  </si>
  <si>
    <t>Porphyry Peak Rhyolite</t>
  </si>
  <si>
    <t>BZ</t>
  </si>
  <si>
    <t>--</t>
  </si>
  <si>
    <t>x</t>
  </si>
  <si>
    <t>San</t>
  </si>
  <si>
    <t>Lower pumiceous debris flow</t>
    <phoneticPr fontId="8"/>
  </si>
  <si>
    <t>Plagioclase</t>
    <phoneticPr fontId="8"/>
  </si>
  <si>
    <t>Bentonite ash bed</t>
    <phoneticPr fontId="8"/>
  </si>
  <si>
    <t>Lower pumice-rich layer</t>
    <phoneticPr fontId="8"/>
  </si>
  <si>
    <t>Partly welded rhyolite</t>
    <phoneticPr fontId="8"/>
  </si>
  <si>
    <t>Dacite of Hayden Peak</t>
    <phoneticPr fontId="8"/>
  </si>
  <si>
    <t>Jacks Creek</t>
  </si>
  <si>
    <t>05L-46</t>
  </si>
  <si>
    <t>Houghland Hill</t>
  </si>
  <si>
    <t>Plateau</t>
  </si>
  <si>
    <t>06L-3</t>
  </si>
  <si>
    <t>Marshall Creek</t>
  </si>
  <si>
    <t>06L-23</t>
  </si>
  <si>
    <t>06L-20</t>
  </si>
  <si>
    <t>06L-22</t>
  </si>
  <si>
    <t>Redrock Canyon</t>
  </si>
  <si>
    <t>CENTRAL VOLCANOES SOUTH OF SAGUACHE PALEOVALLEY</t>
    <phoneticPr fontId="8"/>
  </si>
  <si>
    <t>07L-3</t>
    <phoneticPr fontId="8"/>
  </si>
  <si>
    <t>North of Tuttle Creek</t>
  </si>
  <si>
    <t>Intracaldera lower rhyolite</t>
  </si>
  <si>
    <r>
      <t>SAGUACHE CREEK TUFF</t>
    </r>
    <r>
      <rPr>
        <b/>
        <sz val="10"/>
        <color indexed="12"/>
        <rFont val="Arial"/>
        <family val="2"/>
      </rPr>
      <t xml:space="preserve"> </t>
    </r>
  </si>
  <si>
    <t xml:space="preserve">Groundmass </t>
  </si>
  <si>
    <t>Weighted mean age</t>
  </si>
  <si>
    <t>Slightly old; overlies Bonanza Tuff</t>
  </si>
  <si>
    <t>Integrated</t>
  </si>
  <si>
    <t>Biotite plateau age agrees with sanidine age</t>
  </si>
  <si>
    <t>Cut by -57</t>
  </si>
  <si>
    <t>07L-60</t>
  </si>
  <si>
    <t>Cut by -59</t>
  </si>
  <si>
    <t>07L-61</t>
  </si>
  <si>
    <t>Hbl</t>
  </si>
  <si>
    <t>Groundmass(whole rock)?</t>
  </si>
  <si>
    <t>San (altered Groundmass)</t>
  </si>
  <si>
    <t>MARSHALL CALDERA CYCLE</t>
  </si>
  <si>
    <t>06L-73</t>
  </si>
  <si>
    <t>07L-62</t>
  </si>
  <si>
    <t>gm ?</t>
  </si>
  <si>
    <t>Basal flow; datable?</t>
  </si>
  <si>
    <t>07L-81</t>
  </si>
  <si>
    <t>Hbl, gm</t>
  </si>
  <si>
    <t>Adjacent, 07L-61</t>
  </si>
  <si>
    <t>discordant spectrum, Ar-loss</t>
  </si>
  <si>
    <t>06L-72</t>
  </si>
  <si>
    <t>59152-01</t>
  </si>
  <si>
    <t>60878-01</t>
  </si>
  <si>
    <t>59099-01</t>
  </si>
  <si>
    <t>59087-01</t>
    <phoneticPr fontId="8"/>
  </si>
  <si>
    <t>59544-01</t>
  </si>
  <si>
    <t>60885-01</t>
    <phoneticPr fontId="8"/>
  </si>
  <si>
    <t>59101-01</t>
  </si>
  <si>
    <t>58814-01</t>
  </si>
  <si>
    <t>59088-1</t>
    <phoneticPr fontId="8"/>
  </si>
  <si>
    <t>59548-01</t>
  </si>
  <si>
    <t>59539-01</t>
  </si>
  <si>
    <t>59542-01</t>
  </si>
  <si>
    <t>58821-01</t>
  </si>
  <si>
    <t>59619-01</t>
  </si>
  <si>
    <t>59620-01</t>
  </si>
  <si>
    <t>59104-01</t>
  </si>
  <si>
    <t>59549-01</t>
  </si>
  <si>
    <t>59160-01</t>
    <phoneticPr fontId="8"/>
  </si>
  <si>
    <t>59103-01</t>
  </si>
  <si>
    <t>59550-01</t>
  </si>
  <si>
    <t>59537-01</t>
  </si>
  <si>
    <t>59618-01</t>
  </si>
  <si>
    <t>59538-01</t>
  </si>
  <si>
    <t>58817-01</t>
  </si>
  <si>
    <t>58794-01</t>
  </si>
  <si>
    <t>59543-01</t>
  </si>
  <si>
    <t>57003-01</t>
  </si>
  <si>
    <t>60889-01</t>
  </si>
  <si>
    <t>59102-01</t>
  </si>
  <si>
    <t>56998-01</t>
  </si>
  <si>
    <t>57004-01</t>
  </si>
  <si>
    <t>60886-01</t>
  </si>
  <si>
    <t>60887-01</t>
  </si>
  <si>
    <t>60888-01</t>
  </si>
  <si>
    <t>58822-01</t>
  </si>
  <si>
    <t>59545-01</t>
  </si>
  <si>
    <t>58791-01</t>
  </si>
  <si>
    <t>58818-01</t>
  </si>
  <si>
    <t>59546-01</t>
  </si>
  <si>
    <t>58873-01</t>
  </si>
  <si>
    <t>58829-02</t>
  </si>
  <si>
    <t>59547-01</t>
  </si>
  <si>
    <t>58871-01</t>
  </si>
  <si>
    <t>58792-01</t>
  </si>
  <si>
    <t>56984-01</t>
  </si>
  <si>
    <t>59536-01</t>
  </si>
  <si>
    <t>56997-01</t>
  </si>
  <si>
    <t>57023-01</t>
  </si>
  <si>
    <t>58823-01</t>
  </si>
  <si>
    <t>57005-01</t>
  </si>
  <si>
    <t>57001-01</t>
  </si>
  <si>
    <t>56999-01</t>
  </si>
  <si>
    <t>57000-01</t>
  </si>
  <si>
    <t>56996-01</t>
  </si>
  <si>
    <t>57022-01</t>
  </si>
  <si>
    <t>Anomalously old? (would imply part of caldera floor). Isochron does not indicate excess Ar</t>
  </si>
  <si>
    <t>Post-BZT channel fill</t>
  </si>
  <si>
    <t>Proably same unit as 06L-3. Below BZT</t>
  </si>
  <si>
    <t>Argus VI mass spec</t>
  </si>
  <si>
    <t>Overlain by dacitic Bonanza Tuff</t>
  </si>
  <si>
    <t>Small isolated outcrop; identification uncertain</t>
  </si>
  <si>
    <t xml:space="preserve">Megacrystic sanidine dacite </t>
    <phoneticPr fontId="8"/>
  </si>
  <si>
    <t>Weighted Mean</t>
    <phoneticPr fontId="8"/>
  </si>
  <si>
    <t>Pinnacle mill site</t>
    <phoneticPr fontId="8"/>
  </si>
  <si>
    <t>Gate to Pinnacle mill site</t>
    <phoneticPr fontId="8"/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</si>
  <si>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23.45'</t>
    </r>
    <phoneticPr fontId="8"/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</si>
  <si>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23.15'</t>
    </r>
    <phoneticPr fontId="8"/>
  </si>
  <si>
    <t>Bimodal; youngest population (n=4) 33.83±0.08; oldest population (n=5) 34.08±0.06</t>
  </si>
  <si>
    <t>Analytically distinguishable from other outflow samples</t>
  </si>
  <si>
    <t>Includes 3 intracaldera, 1 outflow (E) and 13 outflow (W) samples</t>
  </si>
  <si>
    <t>Late dike; unroofed, pre-Bonanza Tuff</t>
  </si>
  <si>
    <t>Good agreement with biotite age</t>
  </si>
  <si>
    <t>Exceptionally porphyritic (~25% crystals)</t>
  </si>
  <si>
    <r>
      <t>38</t>
    </r>
    <r>
      <rPr>
        <vertAlign val="superscript"/>
        <sz val="9"/>
        <rFont val="Arial"/>
        <family val="2"/>
      </rPr>
      <t>o</t>
    </r>
    <r>
      <rPr>
        <sz val="10"/>
        <rFont val="Arial"/>
        <family val="2"/>
      </rPr>
      <t>17.63'</t>
    </r>
  </si>
  <si>
    <r>
      <t>106</t>
    </r>
    <r>
      <rPr>
        <vertAlign val="superscript"/>
        <sz val="9"/>
        <rFont val="Arial"/>
        <family val="2"/>
      </rPr>
      <t>o</t>
    </r>
    <r>
      <rPr>
        <sz val="10"/>
        <rFont val="Arial"/>
        <family val="2"/>
      </rPr>
      <t>03.71'</t>
    </r>
  </si>
  <si>
    <r>
      <t>38</t>
    </r>
    <r>
      <rPr>
        <vertAlign val="superscript"/>
        <sz val="9"/>
        <rFont val="Arial"/>
        <family val="2"/>
      </rPr>
      <t>o</t>
    </r>
    <r>
      <rPr>
        <sz val="10"/>
        <rFont val="Arial"/>
        <family val="2"/>
      </rPr>
      <t>17.62'</t>
    </r>
  </si>
  <si>
    <r>
      <t>106</t>
    </r>
    <r>
      <rPr>
        <vertAlign val="superscript"/>
        <sz val="9"/>
        <rFont val="Arial"/>
        <family val="2"/>
      </rPr>
      <t>o</t>
    </r>
    <r>
      <rPr>
        <sz val="10"/>
        <rFont val="Arial"/>
        <family val="2"/>
      </rPr>
      <t>03.53'</t>
    </r>
  </si>
  <si>
    <t>Weighted Mean of all Thorn Ranch (n=8)</t>
  </si>
  <si>
    <t>Andesite of Lone Tree Gulch</t>
  </si>
  <si>
    <t>Plateau age slightly older than BZT. Isochron suggests excess argon, but best estimate for cooling age</t>
  </si>
  <si>
    <t>Continental Divide</t>
  </si>
  <si>
    <t>Weighted Mean of all acceptable Bonanza Tuff samples (n=17)</t>
  </si>
  <si>
    <t>Weighted Mean (n=13)</t>
  </si>
  <si>
    <t>Weighted Mean (n=3)</t>
  </si>
  <si>
    <t>Weighted Mean (n=5)</t>
  </si>
  <si>
    <t>Weighted Mean (n=4)</t>
  </si>
  <si>
    <t>Weighted Mean (n=2)</t>
  </si>
  <si>
    <t>54993-01</t>
  </si>
  <si>
    <t>55987-01</t>
  </si>
  <si>
    <t>56986-01</t>
  </si>
  <si>
    <t>56982-01</t>
  </si>
  <si>
    <t>56013-01</t>
  </si>
  <si>
    <t>54999-01</t>
  </si>
  <si>
    <t>58869-01</t>
  </si>
  <si>
    <t>58868-01</t>
  </si>
  <si>
    <t>59100-01</t>
  </si>
  <si>
    <t>58815-01</t>
  </si>
  <si>
    <t>60877-01</t>
  </si>
  <si>
    <t>A bit young? Directly below BZT, but almost within age uncertainty; only young west-side</t>
  </si>
  <si>
    <t>Maybe too old; appears to project above Bonanza Tuff?</t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</si>
  <si>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10.71'</t>
    </r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</si>
  <si>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12.56'</t>
    </r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</si>
  <si>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15.63'</t>
    </r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</si>
  <si>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12.46'</t>
    </r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</si>
  <si>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13.09'</t>
    </r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</si>
  <si>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17.22'</t>
    </r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</si>
  <si>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11.64'</t>
    </r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</si>
  <si>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10.80'</t>
    </r>
  </si>
  <si>
    <t>At base, west slope of Sangre de Cristo Range</t>
  </si>
  <si>
    <t xml:space="preserve"> </t>
  </si>
  <si>
    <t>Southeast flank of Rawley complex, but Marshall-cycle age</t>
  </si>
  <si>
    <t>Early precursor to BZT eruption(?), but closer in age to Marshall caldera cycle</t>
  </si>
  <si>
    <t>Age is 34.11±0.07 Ma without sample 07L-40</t>
  </si>
  <si>
    <t>Recoil spectrum. Finely crystallized trachy-textured groundmass, with microlites of plagioclase and dark oxides</t>
  </si>
  <si>
    <t>Paleovalley fill of post-BZT, similar to intracaldera dacites</t>
  </si>
  <si>
    <t xml:space="preserve">Underlies Sargents Mesa. Matrix of felty plagioclase microlites. Integrated age without step A, 33.09±0.13 Ma. </t>
  </si>
  <si>
    <t>Underlies Sargents Mesa, low elevation. Plateau age: 32.61±0.17 Ma. Both inconsistently young</t>
  </si>
  <si>
    <t>Recoil spectrum; finely crystallized trachy-textured groundmass, microlites of plagioclase and dark oxides</t>
  </si>
  <si>
    <t>A surprise;  sample from valley bottom, far below BZT (modern slump, or deep paleovalley?)</t>
  </si>
  <si>
    <t>Poor agreement with sanidine age (anomalously young)</t>
  </si>
  <si>
    <t>Big flow area, overlies Porphyry Peak Rhyolite in caldera</t>
  </si>
  <si>
    <t>Surprisingly old?</t>
  </si>
  <si>
    <t>Cut by 07L-57; obviously too young (interstitial glass between plag microlites). Plateau age, 31.51±0.27 Ma</t>
  </si>
  <si>
    <t>Agrees with hornblende age</t>
  </si>
  <si>
    <t>Large uncertainty (with one anomalous step removed: 34.54±0.19 Ma); isochron age, 34.74±0.07 Ma</t>
  </si>
  <si>
    <t>Large uncertainty; poor agreement with more reliable(?) sanidine age</t>
  </si>
  <si>
    <t>Probable Ar loss from low-T steps (but only small fraction of total gas)</t>
  </si>
  <si>
    <t>Weighted mean, using alternative ages above:  33.12±0.13 Ma</t>
  </si>
  <si>
    <t>Above FCT;  amazing texture, sanidine xenocrystic?  (Lipman and McIntosh, 2008, appendix table 1)</t>
  </si>
  <si>
    <r>
      <t>Above FCT; shown as Hinsdale on Durango 2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map (Lipman and McIntosh, 2008, appendix table 1)</t>
    </r>
  </si>
  <si>
    <t>Above tuff of Big Dry Gulch  (Lipman and McIntosh, 2008, table 2)</t>
  </si>
  <si>
    <r>
      <t>40</t>
    </r>
    <r>
      <rPr>
        <b/>
        <sz val="10"/>
        <rFont val="Arial"/>
        <family val="2"/>
      </rPr>
      <t>Ar/</t>
    </r>
    <r>
      <rPr>
        <b/>
        <vertAlign val="superscript"/>
        <sz val="10"/>
        <rFont val="Arial"/>
        <family val="2"/>
      </rPr>
      <t>36</t>
    </r>
    <r>
      <rPr>
        <b/>
        <sz val="10"/>
        <rFont val="Arial"/>
        <family val="2"/>
      </rPr>
      <t>Ar</t>
    </r>
  </si>
  <si>
    <r>
      <t>HUERTO ANDESITE</t>
    </r>
    <r>
      <rPr>
        <sz val="10"/>
        <color indexed="16"/>
        <rFont val="Arial"/>
        <family val="2"/>
      </rPr>
      <t xml:space="preserve"> (northern equivalent)</t>
    </r>
  </si>
  <si>
    <t>Caps Spruce Mountain</t>
  </si>
  <si>
    <t>Storm King Mountain</t>
  </si>
  <si>
    <t>Flagstaff Mountain</t>
  </si>
  <si>
    <t>Lookout Mountain</t>
  </si>
  <si>
    <t>Dacite, Tracy Mountain section</t>
  </si>
  <si>
    <t>Late intrusion and vent fill? (partly pyroclastic)</t>
  </si>
  <si>
    <t xml:space="preserve">Isochron 40/36 value indicates excess argon, but isochron and plateau age (33.38±0.08) indistinguishable </t>
  </si>
  <si>
    <t>Probably below CRT; too young, but poor forced plateau (Lipman and McIntosh, 2008, appendix table 1)</t>
  </si>
  <si>
    <t>Malpais andesite</t>
  </si>
  <si>
    <t>Tan andesite</t>
  </si>
  <si>
    <t>Weighted Mean of tan andesite (n=4)</t>
  </si>
  <si>
    <t>South of Lone Tree Gulch</t>
  </si>
  <si>
    <t>Upper Kerber Creek</t>
  </si>
  <si>
    <t>Upper San Juan Creek</t>
  </si>
  <si>
    <t>Lower San Juan Creek</t>
  </si>
  <si>
    <t>Part of Tracy volcano? More oxidized than 06L-73</t>
  </si>
  <si>
    <t>Part of Tracy volcano?</t>
  </si>
  <si>
    <t>South of Alder Creek; distinct from Precambrian aplite; small exposure, within altered area</t>
  </si>
  <si>
    <t>Post Bonanza?; altered Porphyr Peak Rhyolite? Complex spectrum, low yield</t>
  </si>
  <si>
    <t>McIntosh and Chapin, 2004; adjusted to FCT at 28.02 Ma</t>
  </si>
  <si>
    <t>McIntosh and Chapin, 2004; adjusted to FCT at 28.02 Ma; too old</t>
  </si>
  <si>
    <t>Under BZT dacite; older unit?</t>
  </si>
  <si>
    <t>Eastern Gribbles Park Tuff: 33.07±0.14 Ma (n=8); adjusted to FCT at 28.02 (McIntosh and Chapin, 2004)</t>
  </si>
  <si>
    <t>Bonanza Tuff age (McIntosh and Chapin, 2004; adjusted to FCT at 28.02 Ma)</t>
  </si>
  <si>
    <t>Some BZT ages (McIntosh and Chapin, 2004; adjusted to FCT at 28.02 Ma)</t>
  </si>
  <si>
    <t>Above Badger Creek Tuff; probably below BZT. Same lava package as #1136. Isochron age: 33.68±0.09 Ma</t>
  </si>
  <si>
    <t>Slightly altered grains. Laser step-heated to remove low-radiogenic gas; ages calculated using only the C steps</t>
  </si>
  <si>
    <t>Too young (possible glass in oxide-rich matrix between plagioclase microlites); underlies Thorn Ranch Tuff (09L-6)</t>
  </si>
  <si>
    <t>Near west rim, Marshal caldera (McIntosh and Chapin, 2004; adjusted to FCT at 28.02 Ma)</t>
  </si>
  <si>
    <t xml:space="preserve">Seems improbably old; compare w/07L-59, -43 (but no sanidine) </t>
  </si>
  <si>
    <t>Highest lava (below FCT)</t>
  </si>
  <si>
    <t>Large difference; sanidine vs. hornblende? (but no hornblende in thin section; only biotite)</t>
  </si>
  <si>
    <t>Huge low lava package</t>
  </si>
  <si>
    <t>Basalt lava</t>
  </si>
  <si>
    <t>POSTCOLLAPSE LAVAS  and LOCAL TUFFS</t>
  </si>
  <si>
    <t>Late dacite lavas</t>
  </si>
  <si>
    <t>Sanidine dacite lava</t>
  </si>
  <si>
    <t xml:space="preserve">Crystall-poor lava </t>
  </si>
  <si>
    <t xml:space="preserve">Crystal-poor rhyolite lava </t>
  </si>
  <si>
    <t>Precursor rhyolite lava</t>
  </si>
  <si>
    <t>Dacite lava</t>
  </si>
  <si>
    <t>Aphyric basal rhyolite lava</t>
  </si>
  <si>
    <t>Dark andesite lava</t>
  </si>
  <si>
    <t>Gray upper part of lava sequence</t>
  </si>
  <si>
    <t>Inclusion-rich dacite lava</t>
  </si>
  <si>
    <t>Rhyolite lava</t>
  </si>
  <si>
    <t>Too old; xenocrysts in crystal-poor tuff? Or perhaps welded pryoclastic facies of precursor lava (compare 10L-40)</t>
  </si>
  <si>
    <t>Any chance that some lavas are younger than Bonanza Tuff?</t>
  </si>
  <si>
    <t xml:space="preserve">Lowermost caldera-fill lava </t>
  </si>
  <si>
    <t>15L-30</t>
  </si>
  <si>
    <t>Round Hill</t>
  </si>
  <si>
    <r>
      <t>38</t>
    </r>
    <r>
      <rPr>
        <vertAlign val="superscript"/>
        <sz val="9"/>
        <rFont val="Arial"/>
        <family val="2"/>
      </rPr>
      <t>o</t>
    </r>
    <r>
      <rPr>
        <sz val="10"/>
        <rFont val="Arial"/>
        <family val="2"/>
      </rPr>
      <t>23.81'</t>
    </r>
  </si>
  <si>
    <r>
      <t>106</t>
    </r>
    <r>
      <rPr>
        <vertAlign val="superscript"/>
        <sz val="9"/>
        <rFont val="Arial"/>
        <family val="2"/>
      </rPr>
      <t>o</t>
    </r>
    <r>
      <rPr>
        <sz val="10"/>
        <rFont val="Arial"/>
        <family val="2"/>
      </rPr>
      <t>04.10'</t>
    </r>
  </si>
  <si>
    <t>Defines northeast topographic margin of Bonanza caldera</t>
  </si>
  <si>
    <t>Sample No.</t>
  </si>
  <si>
    <t>Laboratory No.</t>
  </si>
  <si>
    <t>Tracy Mountain (top)</t>
  </si>
  <si>
    <t>Uppermost ash, older crystals</t>
  </si>
  <si>
    <t>Uppermost ash bed, younger crystals</t>
  </si>
  <si>
    <t xml:space="preserve">    [repeat analysis]</t>
  </si>
  <si>
    <t>Lower rhyolite,  Bonanza Tuff</t>
  </si>
  <si>
    <t xml:space="preserve">    [repeat analysis, w/Argus VI mass spec]</t>
  </si>
  <si>
    <t>Alkali crystal-poor dacite-rhyolite</t>
  </si>
  <si>
    <t>Alkali crystal-poor dacite-rhyolite (talus)</t>
  </si>
  <si>
    <t>Clover Creek road</t>
  </si>
  <si>
    <t>Silver Creek ridge</t>
  </si>
  <si>
    <t>South of Spring Creek</t>
  </si>
  <si>
    <t>South of Alder Creek</t>
  </si>
  <si>
    <t>Ridge, Silver-Starvation Creeks</t>
  </si>
  <si>
    <t>North of Hayden Peak</t>
  </si>
  <si>
    <t>Southeast of Poison Gulch</t>
  </si>
  <si>
    <t>Hwy 114, west side of C.D.</t>
  </si>
  <si>
    <t>Ute Pass road (south)</t>
  </si>
  <si>
    <t>Ute Pass road (south, low)</t>
  </si>
  <si>
    <t>North of Kerber Junction</t>
  </si>
  <si>
    <t>East of Sawmill Gulch</t>
  </si>
  <si>
    <t>West of Tank Seven Creek</t>
  </si>
  <si>
    <t>South Tracy Canyon</t>
  </si>
  <si>
    <t>South of South Tracy Canyon</t>
  </si>
  <si>
    <t>Fine-grained andesite lava</t>
  </si>
  <si>
    <t>Hornblende-clinopyroxene andesite dike</t>
  </si>
  <si>
    <t>Crystal-poor hornblende andesite breccia</t>
  </si>
  <si>
    <t>Fine-grained andesite</t>
  </si>
  <si>
    <t>Biotite-plagioclase dacite dike</t>
  </si>
  <si>
    <t>Biotite-plagioclase rhyolite dike</t>
  </si>
  <si>
    <t>Plagioclase andesite lava</t>
  </si>
  <si>
    <t>Basal volcanic welded tuff</t>
  </si>
  <si>
    <t>Dacite lava (oxidized, sanidine)</t>
  </si>
  <si>
    <t>Porphritic pl-bio andesite (near glassy)</t>
  </si>
  <si>
    <t>Plagioclase andesite</t>
  </si>
  <si>
    <t>Biotite-hornblende andesite</t>
  </si>
  <si>
    <t>Low-elevation Bonanza dacite</t>
  </si>
  <si>
    <r>
      <t xml:space="preserve">Table 6. </t>
    </r>
    <r>
      <rPr>
        <sz val="12"/>
        <rFont val="Arial"/>
        <family val="2"/>
      </rPr>
      <t xml:space="preserve">Summary of </t>
    </r>
    <r>
      <rPr>
        <vertAlign val="superscript"/>
        <sz val="12"/>
        <rFont val="Arial"/>
        <family val="2"/>
      </rPr>
      <t>40</t>
    </r>
    <r>
      <rPr>
        <sz val="12"/>
        <rFont val="Arial"/>
        <family val="2"/>
      </rPr>
      <t>Ar/</t>
    </r>
    <r>
      <rPr>
        <vertAlign val="superscript"/>
        <sz val="12"/>
        <rFont val="Arial"/>
        <family val="2"/>
      </rPr>
      <t>39</t>
    </r>
    <r>
      <rPr>
        <sz val="12"/>
        <rFont val="Arial"/>
        <family val="2"/>
      </rPr>
      <t>Ar age determinations, rocks of Bonanza caldera region, southwestern Colorado. Complete analytical data and probability plots in Lipman and others (2015, supplemental tables 2–3).</t>
    </r>
  </si>
  <si>
    <t>Van Alstine (1975) unit Tw: Bonanza dacite</t>
  </si>
  <si>
    <t>Latitude (N)</t>
  </si>
  <si>
    <t>Longitude (E)</t>
  </si>
  <si>
    <r>
      <t>Plaster on, Bonanza caldera wall</t>
    </r>
    <r>
      <rPr>
        <vertAlign val="superscript"/>
        <sz val="10"/>
        <rFont val="Arial"/>
        <family val="2"/>
      </rPr>
      <t>2</t>
    </r>
  </si>
  <si>
    <r>
      <t>Unit</t>
    </r>
    <r>
      <rPr>
        <b/>
        <vertAlign val="superscript"/>
        <sz val="10"/>
        <rFont val="Arial"/>
        <family val="2"/>
      </rPr>
      <t>1</t>
    </r>
  </si>
  <si>
    <r>
      <t>Location</t>
    </r>
    <r>
      <rPr>
        <b/>
        <vertAlign val="superscript"/>
        <sz val="10"/>
        <rFont val="Arial"/>
        <family val="2"/>
      </rPr>
      <t>2</t>
    </r>
  </si>
  <si>
    <r>
      <t>Material analyzed</t>
    </r>
    <r>
      <rPr>
        <b/>
        <vertAlign val="superscript"/>
        <sz val="10"/>
        <rFont val="Arial"/>
        <family val="2"/>
      </rPr>
      <t>3</t>
    </r>
  </si>
  <si>
    <r>
      <t>Analysis type</t>
    </r>
    <r>
      <rPr>
        <b/>
        <vertAlign val="superscript"/>
        <sz val="10"/>
        <rFont val="Arial"/>
        <family val="2"/>
      </rPr>
      <t>4</t>
    </r>
  </si>
  <si>
    <r>
      <t>2s*</t>
    </r>
    <r>
      <rPr>
        <b/>
        <vertAlign val="superscript"/>
        <sz val="10"/>
        <rFont val="Arial"/>
        <family val="2"/>
      </rPr>
      <t>5</t>
    </r>
  </si>
  <si>
    <t xml:space="preserve">Crystal-rich vitrophyric welded tuff </t>
  </si>
  <si>
    <t>Welded tuff, at valley bottom</t>
  </si>
  <si>
    <t>Ridge, north of Kelly Creek</t>
  </si>
  <si>
    <t>East side, Hayden Peak</t>
  </si>
  <si>
    <t>West of Merkt Creek</t>
  </si>
  <si>
    <t>Pinnacle mill site, south pit</t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</si>
  <si>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>Plateau, incremental-heating analysis; SC Mean, single-crystal weighted mean</t>
    </r>
  </si>
  <si>
    <r>
      <t xml:space="preserve"> Comments [supplemental notes numbered]</t>
    </r>
    <r>
      <rPr>
        <b/>
        <vertAlign val="superscript"/>
        <sz val="10"/>
        <rFont val="Arial"/>
        <family val="2"/>
      </rPr>
      <t>6</t>
    </r>
  </si>
  <si>
    <r>
      <t>[2] 08L-16: Discordant age spectrum indicative of slow cooling and/or argon loss; minimum age is 32.74±0.42 Ma (at low-temperature steps near beginning of spectrum). Plateau segment at high-temperature steps may be related to excess Ar in largest domains (fairly commonly for Kspar from these types of intrusions). Minimum age may represent a reheating event or the final closure of the Kspar at ~150-175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C.</t>
    </r>
  </si>
  <si>
    <r>
      <t xml:space="preserve">[3] 10L-13: Highly uncertain K/Ca related to very small </t>
    </r>
    <r>
      <rPr>
        <vertAlign val="superscript"/>
        <sz val="10"/>
        <rFont val="Arial"/>
        <family val="2"/>
      </rPr>
      <t>37</t>
    </r>
    <r>
      <rPr>
        <sz val="10"/>
        <rFont val="Arial"/>
        <family val="2"/>
      </rPr>
      <t>Ar signal (~twice that of blank value).</t>
    </r>
  </si>
  <si>
    <t>[1] 08L-4A: Plateau age (32.80±0.22 Ma) seems geologically more plausible because of closer agreement with finer-grained phase of this intrusion (08L-41) and with two other dated granodiorite samples from west flank of resurgent dome (09L-22, 11L-30)</t>
  </si>
  <si>
    <t>[5] 08L-49: Problematic sample, with unexpectedly young age. Isochron age (33.18±0.14 Ma) is geologically reasonable, but with sub-atmospheric intercept (250±3) and large MSWD.</t>
  </si>
  <si>
    <t>[4] 09L-16: Some brown glass possible, oxide-choked interstices between plagioclase microlites.</t>
  </si>
  <si>
    <t>Too old, but complex spectrum; K-feldspar is microperthite [2]</t>
  </si>
  <si>
    <t>Grades into coarser granodiorite; age seems young, probable slow cooling; plateau age, 32.80±0.22 Ma [1]</t>
  </si>
  <si>
    <t>Bove and others (2001): 28.38±0.03 (recalculated, to FCT at 28.02)</t>
  </si>
  <si>
    <t xml:space="preserve">Isochron 40/36 value indicates excess argon, but isochron and plateau age (33.06±0.21 Ma) are indistinguishable </t>
  </si>
  <si>
    <t>Large K-feldspar; patchy incipient argillic alteration</t>
  </si>
  <si>
    <t>Large K-feldspar phenos; some micro-perthite. Weighted mean is for youngest population. Oldest age is 37.3 Ma</t>
  </si>
  <si>
    <t>Not basal BZT; distal tuff, plaster on caldera wall?, associated with post-BZT lava eruption? High K/Ca [3]</t>
  </si>
  <si>
    <t>Too young to be basal Bonanza Tuff! Agrees with 10L-7C, same unit</t>
  </si>
  <si>
    <t xml:space="preserve">Isochron 40/36 value indicates excess argon, but isochron and plateau age (32.83±0.15 Ma) are indistinguishable </t>
  </si>
  <si>
    <t xml:space="preserve">Isochron 40/36 value indicates excess argon, but isochron and plateau age (32.64±0.10 Ma) are indistinguishable </t>
  </si>
  <si>
    <t xml:space="preserve">High on Sargents Mesa, onlapped by 09L-16. Isochron age (33.14±0.15 Ma) is slightly older, but within uncertainty </t>
  </si>
  <si>
    <t xml:space="preserve">Isochron 40/36 value indicates excess argon, but isochron and plateau age (33.42±0.15 Ma) are indistinguishable </t>
  </si>
  <si>
    <t>Recoil spectrum; Ar loss from lowest-T step. Fine-grained matrix of trachy-textured plagioclase microlites.</t>
  </si>
  <si>
    <t>Underlies BZT (good hornblende, too)</t>
  </si>
  <si>
    <t>Under Rawley-type andesite; sparse good sanidine (plagioclase altered)</t>
  </si>
  <si>
    <t>Top of caldera floor section (not rheomorp BZT). Compare 08L-28; may be same lava.</t>
  </si>
  <si>
    <t>Obviously pre-BZT, not rhemorphic basal rhyolite.Two-step used remove dirty gas. Some xenocryst contamination</t>
  </si>
  <si>
    <t>34.07±0.09 Ma (n=8); adjusted to FCT at28.02 (McIntosh and Chapin, 2004; Zimmerer and McIntosh, 2012)</t>
  </si>
  <si>
    <t>No sanidine; excess-argon biotite spectrum  (Lipman and McIntosh, 2008, table 2)</t>
  </si>
  <si>
    <t>Isochron and plateau age (33.20±0.14 Ma) indistinguishable; consistent with sanidine age</t>
  </si>
  <si>
    <t>Compare with 07L-43</t>
  </si>
  <si>
    <t>Above/below crystal-poor dacite?</t>
  </si>
  <si>
    <t>Low in section; large resorbed (but unaltered) sanidine</t>
  </si>
  <si>
    <t>Radial sanidine dacite dike</t>
  </si>
  <si>
    <t>Eutaxitic base, precursor lava?</t>
  </si>
  <si>
    <t>Rhyolite lava, with sanidine</t>
  </si>
  <si>
    <t xml:space="preserve">Central sanidine-quartz porphyry </t>
  </si>
  <si>
    <t>Hornblende andesite lava</t>
  </si>
  <si>
    <t>Fine-grained andesite (intrusion)</t>
  </si>
  <si>
    <t>Vitrophyric dacite lava</t>
  </si>
  <si>
    <t>Early rhyolite lava, with sanidine</t>
  </si>
  <si>
    <r>
      <rPr>
        <b/>
        <vertAlign val="superscript"/>
        <sz val="10"/>
        <rFont val="Arial"/>
        <family val="2"/>
      </rPr>
      <t>1</t>
    </r>
    <r>
      <rPr>
        <sz val="10"/>
        <rFont val="Arial"/>
        <family val="2"/>
      </rPr>
      <t>Abbreviaitons: pl-bio, plagioclase-biotite</t>
    </r>
  </si>
  <si>
    <t>Highest lava on Tracy Mountain; probable argon loss from low-T steps. Isochron age (discordant), 32.62±0.06 Ma</t>
  </si>
  <si>
    <r>
      <t>Shown as Hinsdale, on Durango 2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map (Steven and others, 1974)</t>
    </r>
  </si>
  <si>
    <t>Oldest lava, overlain by andesite. Recoil spectrum; fine-grained crystallized gm. Isochron age, 35.36±0.11 Ma</t>
  </si>
  <si>
    <t>Cut by 07L-61; obviously too young (interstitial glass between plagioclase microlites). Discordant spectrum, Ar-loss</t>
  </si>
  <si>
    <t>Eastern outflow (incl. East Gulch Tuff): 33.86±0.11 Ma (n=8); cor. to FCT at 28.02 (McIntosh and Chapin, 2004)</t>
  </si>
  <si>
    <t>Dacite lava (in place), above Badger Creek Tuff (McIntosh and Chapin, 2004; adjusted to FCT at 28.02 Ma)</t>
  </si>
  <si>
    <t>Only two sanidines; others plagioclase (McIntosh and Chapin, 2004; corrected to FCT at 28.02 Ma)</t>
  </si>
  <si>
    <t>Argus VI mass spectrometer</t>
  </si>
  <si>
    <t>Recoil spectrum; groundmass is fine-grained, felty-textured microlites of plagioclase</t>
  </si>
  <si>
    <t>Must be BZT (only known site, north of Marshall Creek); not Wall Mountain Tuff</t>
  </si>
  <si>
    <t xml:space="preserve">Supplemental comments: </t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</si>
  <si>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11.27'</t>
    </r>
  </si>
  <si>
    <t>Clast in paelovalley</t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</si>
  <si>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15.29'</t>
    </r>
  </si>
  <si>
    <r>
      <t>106</t>
    </r>
    <r>
      <rPr>
        <vertAlign val="superscript"/>
        <sz val="9"/>
        <rFont val="Arial"/>
        <family val="2"/>
      </rPr>
      <t>o</t>
    </r>
    <r>
      <rPr>
        <sz val="10"/>
        <rFont val="Arial"/>
        <family val="2"/>
      </rPr>
      <t>06.03'</t>
    </r>
  </si>
  <si>
    <t>Silver Creek (talus block)</t>
  </si>
  <si>
    <t>Plagioclase andesite (intrusion?)</t>
  </si>
  <si>
    <t>09L-6</t>
  </si>
  <si>
    <t>06L-5A</t>
  </si>
  <si>
    <t>Plagioclase-rich "andesite" lava</t>
  </si>
  <si>
    <r>
      <t>106</t>
    </r>
    <r>
      <rPr>
        <vertAlign val="superscript"/>
        <sz val="9"/>
        <rFont val="Arial"/>
        <family val="2"/>
      </rPr>
      <t>o</t>
    </r>
    <r>
      <rPr>
        <sz val="10"/>
        <rFont val="Arial"/>
        <family val="2"/>
      </rPr>
      <t>17.72'</t>
    </r>
  </si>
  <si>
    <r>
      <t>38</t>
    </r>
    <r>
      <rPr>
        <vertAlign val="superscript"/>
        <sz val="9"/>
        <rFont val="Arial"/>
        <family val="2"/>
      </rPr>
      <t>o</t>
    </r>
    <r>
      <rPr>
        <sz val="10"/>
        <rFont val="Arial"/>
        <family val="2"/>
      </rPr>
      <t>01.11'</t>
    </r>
  </si>
  <si>
    <r>
      <t>106</t>
    </r>
    <r>
      <rPr>
        <vertAlign val="superscript"/>
        <sz val="9"/>
        <rFont val="Arial"/>
        <family val="2"/>
      </rPr>
      <t>o</t>
    </r>
    <r>
      <rPr>
        <sz val="10"/>
        <rFont val="Arial"/>
        <family val="2"/>
      </rPr>
      <t>21.56'</t>
    </r>
  </si>
  <si>
    <r>
      <t>38</t>
    </r>
    <r>
      <rPr>
        <vertAlign val="superscript"/>
        <sz val="9"/>
        <rFont val="Arial"/>
        <family val="2"/>
      </rPr>
      <t>o</t>
    </r>
    <r>
      <rPr>
        <sz val="10"/>
        <rFont val="Arial"/>
        <family val="2"/>
      </rPr>
      <t>03.31'</t>
    </r>
  </si>
  <si>
    <r>
      <t>106</t>
    </r>
    <r>
      <rPr>
        <vertAlign val="superscript"/>
        <sz val="9"/>
        <rFont val="Arial"/>
        <family val="2"/>
      </rPr>
      <t>o</t>
    </r>
    <r>
      <rPr>
        <sz val="10"/>
        <rFont val="Arial"/>
        <family val="2"/>
      </rPr>
      <t>20.18'</t>
    </r>
  </si>
  <si>
    <r>
      <t>106</t>
    </r>
    <r>
      <rPr>
        <vertAlign val="superscript"/>
        <sz val="9"/>
        <rFont val="Arial"/>
        <family val="2"/>
      </rPr>
      <t>o</t>
    </r>
    <r>
      <rPr>
        <sz val="10"/>
        <rFont val="Arial"/>
        <family val="2"/>
      </rPr>
      <t>24.29'</t>
    </r>
  </si>
  <si>
    <t xml:space="preserve">Spring Creek (large talus block) </t>
  </si>
  <si>
    <r>
      <t>106</t>
    </r>
    <r>
      <rPr>
        <vertAlign val="superscript"/>
        <sz val="9"/>
        <rFont val="Arial"/>
        <family val="2"/>
      </rPr>
      <t>o</t>
    </r>
    <r>
      <rPr>
        <sz val="10"/>
        <rFont val="Arial"/>
        <family val="2"/>
      </rPr>
      <t>05.45'</t>
    </r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</si>
  <si>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03.36'</t>
    </r>
  </si>
  <si>
    <r>
      <t>106</t>
    </r>
    <r>
      <rPr>
        <vertAlign val="superscript"/>
        <sz val="9"/>
        <rFont val="Arial"/>
        <family val="2"/>
      </rPr>
      <t>o</t>
    </r>
    <r>
      <rPr>
        <sz val="10"/>
        <rFont val="Arial"/>
        <family val="2"/>
      </rPr>
      <t>04.08'</t>
    </r>
  </si>
  <si>
    <r>
      <t>106</t>
    </r>
    <r>
      <rPr>
        <vertAlign val="superscript"/>
        <sz val="9"/>
        <rFont val="Arial"/>
        <family val="2"/>
      </rPr>
      <t>o</t>
    </r>
    <r>
      <rPr>
        <sz val="10"/>
        <rFont val="Arial"/>
        <family val="2"/>
      </rPr>
      <t>03.47'</t>
    </r>
  </si>
  <si>
    <r>
      <t>38</t>
    </r>
    <r>
      <rPr>
        <vertAlign val="superscript"/>
        <sz val="9"/>
        <rFont val="Arial"/>
        <family val="2"/>
      </rPr>
      <t>o</t>
    </r>
    <r>
      <rPr>
        <sz val="10"/>
        <rFont val="Arial"/>
        <family val="2"/>
      </rPr>
      <t>19.09'</t>
    </r>
  </si>
  <si>
    <r>
      <t>106</t>
    </r>
    <r>
      <rPr>
        <vertAlign val="superscript"/>
        <sz val="9"/>
        <rFont val="Arial"/>
        <family val="2"/>
      </rPr>
      <t>o</t>
    </r>
    <r>
      <rPr>
        <sz val="10"/>
        <rFont val="Arial"/>
        <family val="2"/>
      </rPr>
      <t>08.07'</t>
    </r>
  </si>
  <si>
    <r>
      <t>106</t>
    </r>
    <r>
      <rPr>
        <vertAlign val="superscript"/>
        <sz val="9"/>
        <rFont val="Arial"/>
        <family val="2"/>
      </rPr>
      <t>o</t>
    </r>
    <r>
      <rPr>
        <sz val="10"/>
        <rFont val="Arial"/>
        <family val="2"/>
      </rPr>
      <t>11.84'</t>
    </r>
  </si>
  <si>
    <r>
      <t>106</t>
    </r>
    <r>
      <rPr>
        <vertAlign val="superscript"/>
        <sz val="9"/>
        <rFont val="Arial"/>
        <family val="2"/>
      </rPr>
      <t>o</t>
    </r>
    <r>
      <rPr>
        <sz val="10"/>
        <rFont val="Arial"/>
        <family val="2"/>
      </rPr>
      <t>23.29'</t>
    </r>
  </si>
  <si>
    <r>
      <t>38</t>
    </r>
    <r>
      <rPr>
        <vertAlign val="superscript"/>
        <sz val="9"/>
        <rFont val="Arial"/>
        <family val="2"/>
      </rPr>
      <t>o</t>
    </r>
    <r>
      <rPr>
        <sz val="10"/>
        <rFont val="Arial"/>
        <family val="2"/>
      </rPr>
      <t>24.09'</t>
    </r>
  </si>
  <si>
    <r>
      <t>106</t>
    </r>
    <r>
      <rPr>
        <vertAlign val="superscript"/>
        <sz val="9"/>
        <rFont val="Arial"/>
        <family val="2"/>
      </rPr>
      <t>o</t>
    </r>
    <r>
      <rPr>
        <sz val="10"/>
        <rFont val="Arial"/>
        <family val="2"/>
      </rPr>
      <t>08.16'</t>
    </r>
  </si>
  <si>
    <r>
      <t>106</t>
    </r>
    <r>
      <rPr>
        <vertAlign val="superscript"/>
        <sz val="9"/>
        <rFont val="Arial"/>
        <family val="2"/>
      </rPr>
      <t>o</t>
    </r>
    <r>
      <rPr>
        <sz val="10"/>
        <rFont val="Arial"/>
        <family val="2"/>
      </rPr>
      <t>14.22'</t>
    </r>
  </si>
  <si>
    <r>
      <t>38</t>
    </r>
    <r>
      <rPr>
        <vertAlign val="superscript"/>
        <sz val="9"/>
        <rFont val="Arial"/>
        <family val="2"/>
      </rPr>
      <t>o</t>
    </r>
    <r>
      <rPr>
        <sz val="10"/>
        <rFont val="Arial"/>
        <family val="2"/>
      </rPr>
      <t>16.16'</t>
    </r>
  </si>
  <si>
    <r>
      <t>38</t>
    </r>
    <r>
      <rPr>
        <vertAlign val="superscript"/>
        <sz val="9"/>
        <rFont val="Arial"/>
        <family val="2"/>
      </rPr>
      <t>o</t>
    </r>
    <r>
      <rPr>
        <sz val="10"/>
        <rFont val="Arial"/>
        <family val="2"/>
      </rPr>
      <t>19.29'</t>
    </r>
  </si>
  <si>
    <r>
      <t>106</t>
    </r>
    <r>
      <rPr>
        <vertAlign val="superscript"/>
        <sz val="9"/>
        <rFont val="Arial"/>
        <family val="2"/>
      </rPr>
      <t>o</t>
    </r>
    <r>
      <rPr>
        <sz val="10"/>
        <rFont val="Arial"/>
        <family val="2"/>
      </rPr>
      <t>18.37'</t>
    </r>
  </si>
  <si>
    <r>
      <t>38</t>
    </r>
    <r>
      <rPr>
        <vertAlign val="superscript"/>
        <sz val="9"/>
        <rFont val="Arial"/>
        <family val="2"/>
      </rPr>
      <t>o</t>
    </r>
    <r>
      <rPr>
        <sz val="10"/>
        <rFont val="Arial"/>
        <family val="2"/>
      </rPr>
      <t>20.63'</t>
    </r>
  </si>
  <si>
    <r>
      <t>106</t>
    </r>
    <r>
      <rPr>
        <vertAlign val="superscript"/>
        <sz val="9"/>
        <rFont val="Arial"/>
        <family val="2"/>
      </rPr>
      <t>o</t>
    </r>
    <r>
      <rPr>
        <sz val="10"/>
        <rFont val="Arial"/>
        <family val="2"/>
      </rPr>
      <t>17.71'</t>
    </r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</si>
  <si>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09.74'</t>
    </r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</si>
  <si>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23.80'</t>
    </r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</si>
  <si>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08.30'</t>
    </r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</si>
  <si>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20.73'</t>
    </r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</si>
  <si>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11.29'</t>
    </r>
  </si>
  <si>
    <t>Dry Gulch (talus)</t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</si>
  <si>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09.29'</t>
    </r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</si>
  <si>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13.30'</t>
    </r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</si>
  <si>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12.31'</t>
    </r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</si>
  <si>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15.66'</t>
    </r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</si>
  <si>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19.32'</t>
    </r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</si>
  <si>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09.66'</t>
    </r>
  </si>
  <si>
    <t>Squirrel Gulch Andesite</t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</si>
  <si>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08.63'</t>
    </r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</si>
  <si>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08.53'</t>
    </r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</si>
  <si>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07.60'</t>
    </r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</si>
  <si>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08.25'</t>
    </r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</si>
  <si>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03.48'</t>
    </r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</si>
  <si>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01.46'</t>
    </r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</si>
  <si>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16.30'</t>
    </r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</si>
  <si>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16.15'</t>
    </r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</si>
  <si>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12.01'</t>
    </r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</si>
  <si>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11.95'</t>
    </r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</si>
  <si>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11.83'</t>
    </r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</si>
  <si>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16.20'</t>
    </r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</si>
  <si>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17.26'</t>
    </r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</si>
  <si>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17.11'</t>
    </r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</si>
  <si>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09.20'</t>
    </r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</si>
  <si>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18.38'</t>
    </r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</si>
  <si>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24.01'</t>
    </r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</si>
  <si>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16.75'</t>
    </r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</si>
  <si>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07.75'</t>
    </r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</si>
  <si>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24.66'</t>
    </r>
  </si>
  <si>
    <r>
      <t>106</t>
    </r>
    <r>
      <rPr>
        <vertAlign val="superscript"/>
        <sz val="9"/>
        <rFont val="Arial"/>
        <family val="2"/>
      </rPr>
      <t>o</t>
    </r>
    <r>
      <rPr>
        <sz val="10"/>
        <rFont val="Arial"/>
        <family val="2"/>
      </rPr>
      <t>22.75'</t>
    </r>
  </si>
  <si>
    <r>
      <t>106</t>
    </r>
    <r>
      <rPr>
        <vertAlign val="superscript"/>
        <sz val="9"/>
        <rFont val="Arial"/>
        <family val="2"/>
      </rPr>
      <t>o</t>
    </r>
    <r>
      <rPr>
        <sz val="10"/>
        <rFont val="Arial"/>
        <family val="2"/>
      </rPr>
      <t>36.27'</t>
    </r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</si>
  <si>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24.34'</t>
    </r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</si>
  <si>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22.88'</t>
    </r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</si>
  <si>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08.11'</t>
    </r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</si>
  <si>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08.58'</t>
    </r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</si>
  <si>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03.92'</t>
    </r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</si>
  <si>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05.20'</t>
    </r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</si>
  <si>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05.29'</t>
    </r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</si>
  <si>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13.34'</t>
    </r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</si>
  <si>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13.06'</t>
    </r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</si>
  <si>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13.15'</t>
    </r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</si>
  <si>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15.30'</t>
    </r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</si>
  <si>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15.65'</t>
    </r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</si>
  <si>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19.16'</t>
    </r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</si>
  <si>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18.65'</t>
    </r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</si>
  <si>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23.49'</t>
    </r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</si>
  <si>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24.65'</t>
    </r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</si>
  <si>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21.35'</t>
    </r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</si>
  <si>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20.02'</t>
    </r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</si>
  <si>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19.74'</t>
    </r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</si>
  <si>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04.80'</t>
    </r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</si>
  <si>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23.22'</t>
    </r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</si>
  <si>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12.25'</t>
    </r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</si>
  <si>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16.58'</t>
    </r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</si>
  <si>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15.80'</t>
    </r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</si>
  <si>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12.49'</t>
    </r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</si>
  <si>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23.12'</t>
    </r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</si>
  <si>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16.50'</t>
    </r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</si>
  <si>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02.61'</t>
    </r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</si>
  <si>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22.69'</t>
    </r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</si>
  <si>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23.08'</t>
    </r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</si>
  <si>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12.44'</t>
    </r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</si>
  <si>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23.37'</t>
    </r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</si>
  <si>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23.71'</t>
    </r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</si>
  <si>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15.33'</t>
    </r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</si>
  <si>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24.26'</t>
    </r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</si>
  <si>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10.95'</t>
    </r>
  </si>
  <si>
    <t>Dacite-rhyolite lava</t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</si>
  <si>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20.60'</t>
    </r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</si>
  <si>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19.03'</t>
    </r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</si>
  <si>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21.39'</t>
    </r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</si>
  <si>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19.06'</t>
    </r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</si>
  <si>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19.12'</t>
    </r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</si>
  <si>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19.21'</t>
    </r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</si>
  <si>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11.92'</t>
    </r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</si>
  <si>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11.94'</t>
    </r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</si>
  <si>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11.39'</t>
    </r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</si>
  <si>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11.43'</t>
    </r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</si>
  <si>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11.67'</t>
    </r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</si>
  <si>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19.13'</t>
    </r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</si>
  <si>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11.65'</t>
    </r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</si>
  <si>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11.78'</t>
    </r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</si>
  <si>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21.52'</t>
    </r>
  </si>
  <si>
    <r>
      <t>37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59.73'</t>
    </r>
  </si>
  <si>
    <r>
      <t>37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59.40'</t>
    </r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</si>
  <si>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26.03'</t>
    </r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</si>
  <si>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28.35'</t>
    </r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</si>
  <si>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18.44'</t>
    </r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</si>
  <si>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10.98'</t>
    </r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</si>
  <si>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14.69'</t>
    </r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</si>
  <si>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12.93'</t>
    </r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</si>
  <si>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12.33'</t>
    </r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</si>
  <si>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13.09'</t>
    </r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</si>
  <si>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20.08'</t>
    </r>
  </si>
  <si>
    <r>
      <t>38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01.17'</t>
    </r>
  </si>
  <si>
    <t>Marshall Pass, side road</t>
  </si>
  <si>
    <t>No plateau; discordant age spectrum suggests slow cooling, ~34–33 to 32 Ma; isochron age has large MSWD</t>
  </si>
  <si>
    <r>
      <t>106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11.99'</t>
    </r>
  </si>
  <si>
    <r>
      <t>Interior granite</t>
    </r>
    <r>
      <rPr>
        <vertAlign val="superscript"/>
        <sz val="10"/>
        <rFont val="Arial"/>
        <family val="2"/>
      </rPr>
      <t xml:space="preserve"> 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</si>
  <si>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K-feldspar, potassium feldspar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</si>
  <si>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Abbreviations: C.D., Continental Divide; hwy, highway; NW, northwest</t>
    </r>
  </si>
  <si>
    <r>
      <rPr>
        <vertAlign val="superscript"/>
        <sz val="10"/>
        <rFont val="Arial"/>
        <family val="2"/>
      </rPr>
      <t>5</t>
    </r>
    <r>
      <rPr>
        <b/>
        <sz val="10"/>
        <rFont val="Arial"/>
        <family val="2"/>
      </rPr>
      <t>Bold</t>
    </r>
    <r>
      <rPr>
        <sz val="10"/>
        <rFont val="Arial"/>
        <family val="2"/>
      </rPr>
      <t xml:space="preserve"> type, ages deemed most reliable; </t>
    </r>
    <r>
      <rPr>
        <i/>
        <sz val="10"/>
        <rFont val="Arial"/>
        <family val="2"/>
      </rPr>
      <t>italic</t>
    </r>
    <r>
      <rPr>
        <sz val="10"/>
        <rFont val="Arial"/>
        <family val="2"/>
      </rPr>
      <t xml:space="preserve">, weighted-mean ages; </t>
    </r>
    <r>
      <rPr>
        <sz val="10"/>
        <color rgb="FF008000"/>
        <rFont val="Arial"/>
      </rPr>
      <t>green</t>
    </r>
    <r>
      <rPr>
        <sz val="10"/>
        <rFont val="Arial"/>
        <family val="2"/>
      </rPr>
      <t>, analyses by Argus VI mass spec 2012–2013</t>
    </r>
  </si>
  <si>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 xml:space="preserve">Abbreviations: BZT, Bonanza Tuff; cor., corrected; CRT, Carpenter Ridge Tuff; E, east; FCT Fish Canyon Tuff; incl., includes; T, temperature; W, west </t>
    </r>
  </si>
  <si>
    <t>Dense, nonvesicular; overlies CRT; fairly flat spectrum (Lipman and McIntosh, 2008, table 2)</t>
  </si>
  <si>
    <t>Lipman and McIntosh, 2008, table 2</t>
  </si>
  <si>
    <t>Lipman and McIntosh, 2008, appendix table 1</t>
  </si>
  <si>
    <t>Problematic sample with recoil spectrum and slightly old age [4]</t>
  </si>
  <si>
    <t>Unexpectedly young age; sample with recoil spectrum; plagioclase microlites in dark matrix [5]</t>
  </si>
  <si>
    <t>Betw Peterson and Kelly Creek</t>
  </si>
  <si>
    <t>Alder Creek intrusion</t>
  </si>
  <si>
    <t>Sanidine (sm)</t>
  </si>
  <si>
    <t xml:space="preserve">     lava (or could it be younger intrusion?). Probable southeast fill of Marshall caldera; compare with 06L-36</t>
  </si>
  <si>
    <t>Recalculated, without plagioclase and Precambrian grains (McIntosh and Chapin, 2004; corrected to FCT at 28.02  Ma)</t>
  </si>
  <si>
    <t>Above dacite of Redrock Canyon. Oxidized biotite (but best in this unit)</t>
  </si>
  <si>
    <t>[Locations, NAD 1983]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</si>
</sst>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62">
    <font>
      <sz val="10"/>
      <name val="Verdana"/>
    </font>
    <font>
      <b/>
      <sz val="10"/>
      <name val="Verdana"/>
      <family val="2"/>
    </font>
    <font>
      <sz val="10"/>
      <name val="Geneva"/>
      <family val="2"/>
    </font>
    <font>
      <sz val="10"/>
      <name val="Times"/>
      <family val="1"/>
    </font>
    <font>
      <sz val="9"/>
      <name val="Geneva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Verdana"/>
      <family val="2"/>
    </font>
    <font>
      <sz val="10"/>
      <color indexed="10"/>
      <name val="Arial"/>
      <family val="2"/>
    </font>
    <font>
      <sz val="10"/>
      <color indexed="16"/>
      <name val="Arial"/>
      <family val="2"/>
    </font>
    <font>
      <sz val="10"/>
      <color indexed="6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sz val="10"/>
      <color indexed="17"/>
      <name val="Arial"/>
      <family val="2"/>
    </font>
    <font>
      <i/>
      <sz val="10"/>
      <name val="Arial"/>
      <family val="2"/>
    </font>
    <font>
      <b/>
      <sz val="10"/>
      <color indexed="16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sz val="10"/>
      <color indexed="61"/>
      <name val="Arial"/>
      <family val="2"/>
    </font>
    <font>
      <b/>
      <sz val="10"/>
      <color indexed="17"/>
      <name val="Arial"/>
      <family val="2"/>
    </font>
    <font>
      <b/>
      <sz val="12"/>
      <color indexed="16"/>
      <name val="Arial"/>
      <family val="2"/>
    </font>
    <font>
      <i/>
      <sz val="10"/>
      <color indexed="17"/>
      <name val="Arial"/>
      <family val="2"/>
    </font>
    <font>
      <b/>
      <sz val="10"/>
      <color indexed="60"/>
      <name val="Arial"/>
      <family val="2"/>
    </font>
    <font>
      <b/>
      <i/>
      <sz val="10"/>
      <color indexed="17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2"/>
      <name val="Arial"/>
      <family val="2"/>
    </font>
    <font>
      <i/>
      <sz val="12"/>
      <color indexed="17"/>
      <name val="Arial"/>
      <family val="2"/>
    </font>
    <font>
      <i/>
      <sz val="12"/>
      <name val="Arial"/>
      <family val="2"/>
    </font>
    <font>
      <sz val="12"/>
      <color indexed="17"/>
      <name val="Arial"/>
      <family val="2"/>
    </font>
    <font>
      <sz val="10"/>
      <color indexed="57"/>
      <name val="Arial"/>
      <family val="2"/>
    </font>
    <font>
      <b/>
      <sz val="12"/>
      <color indexed="60"/>
      <name val="Arial"/>
      <family val="2"/>
    </font>
    <font>
      <sz val="10"/>
      <name val="Verdana"/>
      <family val="2"/>
    </font>
    <font>
      <b/>
      <sz val="11"/>
      <color indexed="8"/>
      <name val="Arial"/>
      <family val="2"/>
    </font>
    <font>
      <vertAlign val="superscript"/>
      <sz val="9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0"/>
      <color indexed="17"/>
      <name val="Arial"/>
      <family val="2"/>
    </font>
    <font>
      <b/>
      <sz val="10"/>
      <color indexed="17"/>
      <name val="Arial"/>
      <family val="2"/>
    </font>
    <font>
      <b/>
      <i/>
      <sz val="10"/>
      <color indexed="10"/>
      <name val="Arial"/>
      <family val="2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b/>
      <sz val="10"/>
      <color indexed="12"/>
      <name val="Arial"/>
      <family val="2"/>
    </font>
    <font>
      <b/>
      <i/>
      <sz val="10"/>
      <color indexed="12"/>
      <name val="Arial"/>
      <family val="2"/>
    </font>
    <font>
      <sz val="10"/>
      <color indexed="12"/>
      <name val="Verdana"/>
      <family val="2"/>
    </font>
    <font>
      <i/>
      <sz val="12"/>
      <color indexed="12"/>
      <name val="Arial"/>
      <family val="2"/>
    </font>
    <font>
      <sz val="12"/>
      <color indexed="12"/>
      <name val="Arial"/>
      <family val="2"/>
    </font>
    <font>
      <i/>
      <sz val="10"/>
      <color indexed="10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i/>
      <sz val="10"/>
      <color theme="5" tint="-0.249977111117893"/>
      <name val="Arial"/>
      <family val="2"/>
    </font>
    <font>
      <sz val="10"/>
      <color rgb="FF0000FF"/>
      <name val="Arial"/>
    </font>
    <font>
      <u/>
      <sz val="10"/>
      <color theme="10"/>
      <name val="Verdana"/>
    </font>
    <font>
      <u/>
      <sz val="10"/>
      <color theme="11"/>
      <name val="Verdana"/>
    </font>
    <font>
      <sz val="10"/>
      <color rgb="FF008000"/>
      <name val="Arial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4">
    <xf numFmtId="0" fontId="0" fillId="0" borderId="0"/>
    <xf numFmtId="0" fontId="3" fillId="0" borderId="1" applyNumberFormat="0" applyFill="0" applyAlignment="0" applyProtection="0"/>
    <xf numFmtId="0" fontId="2" fillId="0" borderId="0"/>
    <xf numFmtId="0" fontId="4" fillId="0" borderId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42">
    <xf numFmtId="0" fontId="0" fillId="0" borderId="0" xfId="0"/>
    <xf numFmtId="1" fontId="6" fillId="0" borderId="0" xfId="2" applyNumberFormat="1" applyFont="1" applyFill="1" applyAlignment="1">
      <alignment horizontal="center"/>
    </xf>
    <xf numFmtId="164" fontId="6" fillId="0" borderId="0" xfId="2" applyNumberFormat="1" applyFont="1" applyFill="1" applyAlignment="1">
      <alignment horizontal="right"/>
    </xf>
    <xf numFmtId="2" fontId="7" fillId="0" borderId="0" xfId="2" applyNumberFormat="1" applyFont="1" applyFill="1" applyAlignment="1">
      <alignment horizontal="center"/>
    </xf>
    <xf numFmtId="0" fontId="6" fillId="0" borderId="0" xfId="2" applyFont="1" applyFill="1" applyAlignment="1">
      <alignment horizontal="center"/>
    </xf>
    <xf numFmtId="0" fontId="6" fillId="0" borderId="0" xfId="2" applyFont="1" applyFill="1" applyBorder="1" applyAlignment="1">
      <alignment horizontal="left"/>
    </xf>
    <xf numFmtId="0" fontId="6" fillId="0" borderId="0" xfId="0" applyFont="1" applyFill="1"/>
    <xf numFmtId="0" fontId="6" fillId="0" borderId="0" xfId="2" applyFont="1" applyFill="1" applyBorder="1" applyAlignment="1">
      <alignment horizontal="center"/>
    </xf>
    <xf numFmtId="1" fontId="6" fillId="0" borderId="0" xfId="2" applyNumberFormat="1" applyFont="1" applyFill="1" applyBorder="1" applyAlignment="1">
      <alignment horizontal="center"/>
    </xf>
    <xf numFmtId="164" fontId="6" fillId="0" borderId="0" xfId="2" applyNumberFormat="1" applyFont="1" applyFill="1" applyBorder="1" applyAlignment="1">
      <alignment horizontal="center"/>
    </xf>
    <xf numFmtId="164" fontId="6" fillId="0" borderId="0" xfId="2" applyNumberFormat="1" applyFont="1" applyFill="1" applyBorder="1" applyAlignment="1">
      <alignment horizontal="right"/>
    </xf>
    <xf numFmtId="2" fontId="6" fillId="0" borderId="0" xfId="2" applyNumberFormat="1" applyFont="1" applyFill="1" applyBorder="1" applyAlignment="1">
      <alignment horizontal="center"/>
    </xf>
    <xf numFmtId="164" fontId="6" fillId="0" borderId="0" xfId="2" applyNumberFormat="1" applyFont="1" applyFill="1" applyBorder="1" applyAlignment="1">
      <alignment horizontal="left"/>
    </xf>
    <xf numFmtId="2" fontId="7" fillId="0" borderId="0" xfId="2" applyNumberFormat="1" applyFont="1" applyFill="1" applyBorder="1" applyAlignment="1">
      <alignment horizontal="center"/>
    </xf>
    <xf numFmtId="2" fontId="7" fillId="0" borderId="0" xfId="2" applyNumberFormat="1" applyFont="1" applyFill="1" applyBorder="1" applyAlignment="1">
      <alignment horizontal="left"/>
    </xf>
    <xf numFmtId="2" fontId="6" fillId="0" borderId="0" xfId="2" applyNumberFormat="1" applyFont="1" applyFill="1" applyBorder="1" applyAlignment="1">
      <alignment horizontal="left"/>
    </xf>
    <xf numFmtId="0" fontId="6" fillId="0" borderId="0" xfId="2" applyFont="1" applyFill="1" applyAlignment="1">
      <alignment horizontal="left"/>
    </xf>
    <xf numFmtId="164" fontId="9" fillId="0" borderId="0" xfId="2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/>
    <xf numFmtId="0" fontId="6" fillId="0" borderId="0" xfId="3" applyFont="1" applyFill="1"/>
    <xf numFmtId="164" fontId="6" fillId="0" borderId="0" xfId="2" applyNumberFormat="1" applyFont="1" applyFill="1" applyAlignment="1">
      <alignment horizontal="left"/>
    </xf>
    <xf numFmtId="2" fontId="6" fillId="0" borderId="0" xfId="2" applyNumberFormat="1" applyFont="1" applyFill="1" applyAlignment="1">
      <alignment horizontal="center"/>
    </xf>
    <xf numFmtId="2" fontId="6" fillId="0" borderId="0" xfId="2" applyNumberFormat="1" applyFont="1" applyFill="1" applyAlignment="1">
      <alignment horizontal="left"/>
    </xf>
    <xf numFmtId="164" fontId="6" fillId="0" borderId="0" xfId="2" applyNumberFormat="1" applyFont="1" applyFill="1" applyAlignment="1">
      <alignment horizontal="center"/>
    </xf>
    <xf numFmtId="165" fontId="6" fillId="0" borderId="0" xfId="2" applyNumberFormat="1" applyFont="1" applyFill="1" applyAlignment="1">
      <alignment horizontal="right"/>
    </xf>
    <xf numFmtId="165" fontId="6" fillId="0" borderId="0" xfId="2" applyNumberFormat="1" applyFont="1" applyFill="1" applyAlignment="1">
      <alignment horizontal="left"/>
    </xf>
    <xf numFmtId="2" fontId="7" fillId="0" borderId="0" xfId="2" applyNumberFormat="1" applyFont="1" applyFill="1" applyAlignment="1">
      <alignment horizontal="left"/>
    </xf>
    <xf numFmtId="165" fontId="6" fillId="0" borderId="0" xfId="2" applyNumberFormat="1" applyFont="1" applyFill="1" applyBorder="1" applyAlignment="1">
      <alignment horizontal="right"/>
    </xf>
    <xf numFmtId="0" fontId="6" fillId="0" borderId="0" xfId="3" applyFont="1" applyFill="1" applyAlignment="1">
      <alignment horizontal="left"/>
    </xf>
    <xf numFmtId="0" fontId="6" fillId="0" borderId="0" xfId="3" applyFont="1" applyFill="1" applyAlignment="1">
      <alignment horizontal="center"/>
    </xf>
    <xf numFmtId="0" fontId="19" fillId="0" borderId="0" xfId="3" applyFont="1" applyFill="1"/>
    <xf numFmtId="0" fontId="22" fillId="0" borderId="0" xfId="2" applyFont="1" applyFill="1" applyBorder="1" applyAlignment="1">
      <alignment horizontal="left"/>
    </xf>
    <xf numFmtId="0" fontId="14" fillId="0" borderId="0" xfId="2" applyFont="1" applyFill="1" applyBorder="1" applyAlignment="1">
      <alignment horizontal="left"/>
    </xf>
    <xf numFmtId="0" fontId="13" fillId="0" borderId="0" xfId="2" applyFont="1" applyFill="1" applyBorder="1" applyAlignment="1">
      <alignment horizontal="left"/>
    </xf>
    <xf numFmtId="0" fontId="12" fillId="0" borderId="0" xfId="0" applyFont="1" applyFill="1"/>
    <xf numFmtId="0" fontId="12" fillId="0" borderId="0" xfId="2" applyFont="1" applyFill="1" applyBorder="1" applyAlignment="1">
      <alignment horizontal="left"/>
    </xf>
    <xf numFmtId="1" fontId="12" fillId="0" borderId="0" xfId="2" applyNumberFormat="1" applyFont="1" applyFill="1" applyBorder="1" applyAlignment="1">
      <alignment horizontal="center"/>
    </xf>
    <xf numFmtId="164" fontId="12" fillId="0" borderId="0" xfId="2" applyNumberFormat="1" applyFont="1" applyFill="1" applyBorder="1" applyAlignment="1">
      <alignment horizontal="center"/>
    </xf>
    <xf numFmtId="164" fontId="12" fillId="0" borderId="0" xfId="2" applyNumberFormat="1" applyFont="1" applyFill="1" applyBorder="1" applyAlignment="1">
      <alignment horizontal="right"/>
    </xf>
    <xf numFmtId="2" fontId="12" fillId="0" borderId="0" xfId="2" applyNumberFormat="1" applyFont="1" applyFill="1" applyBorder="1" applyAlignment="1">
      <alignment horizontal="center"/>
    </xf>
    <xf numFmtId="164" fontId="12" fillId="0" borderId="0" xfId="2" applyNumberFormat="1" applyFont="1" applyFill="1" applyBorder="1" applyAlignment="1">
      <alignment horizontal="left"/>
    </xf>
    <xf numFmtId="2" fontId="12" fillId="0" borderId="0" xfId="2" applyNumberFormat="1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2" applyFont="1" applyFill="1" applyAlignment="1">
      <alignment horizontal="left"/>
    </xf>
    <xf numFmtId="0" fontId="15" fillId="0" borderId="0" xfId="0" applyFont="1" applyFill="1"/>
    <xf numFmtId="0" fontId="15" fillId="0" borderId="0" xfId="2" applyFont="1" applyFill="1" applyBorder="1" applyAlignment="1">
      <alignment horizontal="left"/>
    </xf>
    <xf numFmtId="2" fontId="15" fillId="0" borderId="0" xfId="2" applyNumberFormat="1" applyFont="1" applyFill="1" applyBorder="1" applyAlignment="1">
      <alignment horizontal="center"/>
    </xf>
    <xf numFmtId="2" fontId="15" fillId="0" borderId="0" xfId="2" applyNumberFormat="1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12" fillId="0" borderId="0" xfId="2" applyNumberFormat="1" applyFont="1" applyFill="1" applyAlignment="1">
      <alignment horizontal="right"/>
    </xf>
    <xf numFmtId="2" fontId="12" fillId="0" borderId="0" xfId="2" applyNumberFormat="1" applyFont="1" applyFill="1" applyAlignment="1">
      <alignment horizontal="center"/>
    </xf>
    <xf numFmtId="164" fontId="12" fillId="0" borderId="0" xfId="2" applyNumberFormat="1" applyFont="1" applyFill="1" applyAlignment="1">
      <alignment horizontal="left"/>
    </xf>
    <xf numFmtId="2" fontId="12" fillId="0" borderId="0" xfId="2" applyNumberFormat="1" applyFont="1" applyFill="1" applyAlignment="1">
      <alignment horizontal="left"/>
    </xf>
    <xf numFmtId="1" fontId="12" fillId="0" borderId="0" xfId="2" applyNumberFormat="1" applyFont="1" applyFill="1" applyAlignment="1">
      <alignment horizontal="center"/>
    </xf>
    <xf numFmtId="164" fontId="12" fillId="0" borderId="0" xfId="2" applyNumberFormat="1" applyFont="1" applyFill="1" applyAlignment="1">
      <alignment horizontal="center"/>
    </xf>
    <xf numFmtId="165" fontId="12" fillId="0" borderId="0" xfId="2" applyNumberFormat="1" applyFont="1" applyFill="1" applyAlignment="1">
      <alignment horizontal="right"/>
    </xf>
    <xf numFmtId="165" fontId="12" fillId="0" borderId="0" xfId="2" applyNumberFormat="1" applyFont="1" applyFill="1" applyAlignment="1">
      <alignment horizontal="left"/>
    </xf>
    <xf numFmtId="2" fontId="15" fillId="0" borderId="0" xfId="0" applyNumberFormat="1" applyFont="1" applyFill="1" applyAlignment="1">
      <alignment horizontal="center"/>
    </xf>
    <xf numFmtId="2" fontId="15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left"/>
    </xf>
    <xf numFmtId="2" fontId="6" fillId="0" borderId="0" xfId="0" applyNumberFormat="1" applyFont="1" applyFill="1" applyAlignment="1">
      <alignment horizontal="left"/>
    </xf>
    <xf numFmtId="0" fontId="6" fillId="0" borderId="0" xfId="0" quotePrefix="1" applyFont="1" applyFill="1" applyAlignment="1">
      <alignment horizontal="left"/>
    </xf>
    <xf numFmtId="164" fontId="6" fillId="0" borderId="0" xfId="2" quotePrefix="1" applyNumberFormat="1" applyFont="1" applyFill="1" applyBorder="1" applyAlignment="1">
      <alignment horizontal="left"/>
    </xf>
    <xf numFmtId="2" fontId="12" fillId="0" borderId="0" xfId="0" applyNumberFormat="1" applyFont="1" applyFill="1" applyAlignment="1">
      <alignment horizontal="left"/>
    </xf>
    <xf numFmtId="0" fontId="12" fillId="0" borderId="0" xfId="0" quotePrefix="1" applyFont="1" applyFill="1" applyAlignment="1">
      <alignment horizontal="left"/>
    </xf>
    <xf numFmtId="2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2" applyFont="1" applyFill="1" applyAlignment="1">
      <alignment horizontal="left"/>
    </xf>
    <xf numFmtId="0" fontId="23" fillId="0" borderId="0" xfId="0" applyFont="1" applyFill="1"/>
    <xf numFmtId="0" fontId="18" fillId="0" borderId="0" xfId="0" applyFont="1" applyFill="1"/>
    <xf numFmtId="0" fontId="16" fillId="0" borderId="0" xfId="0" applyFont="1" applyFill="1"/>
    <xf numFmtId="0" fontId="23" fillId="0" borderId="0" xfId="2" applyFont="1" applyFill="1" applyBorder="1" applyAlignment="1">
      <alignment horizontal="left"/>
    </xf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horizontal="center"/>
    </xf>
    <xf numFmtId="2" fontId="25" fillId="0" borderId="0" xfId="2" applyNumberFormat="1" applyFont="1" applyFill="1" applyBorder="1" applyAlignment="1">
      <alignment horizontal="left"/>
    </xf>
    <xf numFmtId="2" fontId="18" fillId="0" borderId="0" xfId="2" applyNumberFormat="1" applyFont="1" applyFill="1" applyBorder="1" applyAlignment="1">
      <alignment horizontal="center"/>
    </xf>
    <xf numFmtId="2" fontId="18" fillId="0" borderId="0" xfId="2" applyNumberFormat="1" applyFont="1" applyFill="1" applyBorder="1" applyAlignment="1">
      <alignment horizontal="left"/>
    </xf>
    <xf numFmtId="0" fontId="16" fillId="0" borderId="0" xfId="2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center"/>
    </xf>
    <xf numFmtId="0" fontId="6" fillId="0" borderId="0" xfId="0" quotePrefix="1" applyFont="1" applyFill="1" applyAlignment="1">
      <alignment horizontal="center"/>
    </xf>
    <xf numFmtId="0" fontId="27" fillId="0" borderId="0" xfId="0" applyFont="1" applyFill="1"/>
    <xf numFmtId="0" fontId="29" fillId="0" borderId="0" xfId="0" applyFont="1" applyFill="1"/>
    <xf numFmtId="0" fontId="30" fillId="0" borderId="0" xfId="0" applyFont="1" applyFill="1"/>
    <xf numFmtId="0" fontId="29" fillId="0" borderId="0" xfId="2" applyFont="1" applyFill="1" applyBorder="1" applyAlignment="1">
      <alignment horizontal="left"/>
    </xf>
    <xf numFmtId="2" fontId="29" fillId="0" borderId="0" xfId="2" applyNumberFormat="1" applyFont="1" applyFill="1" applyBorder="1" applyAlignment="1">
      <alignment horizontal="center"/>
    </xf>
    <xf numFmtId="2" fontId="30" fillId="0" borderId="0" xfId="2" applyNumberFormat="1" applyFont="1" applyFill="1" applyBorder="1" applyAlignment="1">
      <alignment horizontal="center"/>
    </xf>
    <xf numFmtId="2" fontId="30" fillId="0" borderId="0" xfId="2" applyNumberFormat="1" applyFont="1" applyFill="1" applyBorder="1" applyAlignment="1">
      <alignment horizontal="left"/>
    </xf>
    <xf numFmtId="2" fontId="29" fillId="0" borderId="0" xfId="2" applyNumberFormat="1" applyFont="1" applyFill="1" applyBorder="1" applyAlignment="1">
      <alignment horizontal="left"/>
    </xf>
    <xf numFmtId="0" fontId="27" fillId="0" borderId="0" xfId="2" applyFont="1" applyFill="1" applyAlignment="1">
      <alignment horizontal="left"/>
    </xf>
    <xf numFmtId="0" fontId="27" fillId="0" borderId="0" xfId="2" applyFont="1" applyFill="1" applyAlignment="1">
      <alignment horizontal="center"/>
    </xf>
    <xf numFmtId="2" fontId="28" fillId="0" borderId="0" xfId="2" applyNumberFormat="1" applyFont="1" applyFill="1" applyAlignment="1">
      <alignment horizontal="center"/>
    </xf>
    <xf numFmtId="2" fontId="28" fillId="0" borderId="0" xfId="2" applyNumberFormat="1" applyFont="1" applyFill="1" applyAlignment="1">
      <alignment horizontal="left"/>
    </xf>
    <xf numFmtId="0" fontId="27" fillId="0" borderId="0" xfId="0" applyFont="1" applyFill="1" applyAlignment="1">
      <alignment horizontal="left"/>
    </xf>
    <xf numFmtId="2" fontId="27" fillId="0" borderId="0" xfId="2" applyNumberFormat="1" applyFont="1" applyFill="1" applyBorder="1" applyAlignment="1">
      <alignment horizontal="center"/>
    </xf>
    <xf numFmtId="2" fontId="27" fillId="0" borderId="0" xfId="2" applyNumberFormat="1" applyFont="1" applyFill="1" applyBorder="1" applyAlignment="1">
      <alignment horizontal="left"/>
    </xf>
    <xf numFmtId="1" fontId="27" fillId="0" borderId="0" xfId="2" applyNumberFormat="1" applyFont="1" applyFill="1" applyBorder="1" applyAlignment="1">
      <alignment horizontal="center"/>
    </xf>
    <xf numFmtId="164" fontId="27" fillId="0" borderId="0" xfId="2" applyNumberFormat="1" applyFont="1" applyFill="1" applyBorder="1" applyAlignment="1">
      <alignment horizontal="center"/>
    </xf>
    <xf numFmtId="164" fontId="27" fillId="0" borderId="0" xfId="2" applyNumberFormat="1" applyFont="1" applyFill="1" applyBorder="1" applyAlignment="1">
      <alignment horizontal="right"/>
    </xf>
    <xf numFmtId="164" fontId="27" fillId="0" borderId="0" xfId="2" applyNumberFormat="1" applyFont="1" applyFill="1" applyBorder="1" applyAlignment="1">
      <alignment horizontal="left"/>
    </xf>
    <xf numFmtId="0" fontId="27" fillId="0" borderId="0" xfId="2" applyFont="1" applyFill="1" applyBorder="1" applyAlignment="1">
      <alignment horizontal="left"/>
    </xf>
    <xf numFmtId="0" fontId="28" fillId="0" borderId="0" xfId="2" applyFont="1" applyFill="1" applyAlignment="1">
      <alignment horizontal="left"/>
    </xf>
    <xf numFmtId="0" fontId="12" fillId="0" borderId="0" xfId="0" applyFont="1" applyFill="1" applyAlignment="1"/>
    <xf numFmtId="2" fontId="12" fillId="0" borderId="0" xfId="0" applyNumberFormat="1" applyFont="1" applyFill="1" applyAlignment="1"/>
    <xf numFmtId="0" fontId="12" fillId="0" borderId="0" xfId="0" quotePrefix="1" applyFont="1" applyFill="1" applyAlignment="1"/>
    <xf numFmtId="0" fontId="31" fillId="0" borderId="0" xfId="0" applyFont="1" applyFill="1"/>
    <xf numFmtId="0" fontId="32" fillId="0" borderId="0" xfId="0" applyFont="1" applyFill="1"/>
    <xf numFmtId="0" fontId="33" fillId="0" borderId="0" xfId="0" applyFont="1" applyFill="1"/>
    <xf numFmtId="0" fontId="32" fillId="0" borderId="0" xfId="2" applyFont="1" applyFill="1" applyBorder="1" applyAlignment="1">
      <alignment horizontal="left"/>
    </xf>
    <xf numFmtId="2" fontId="31" fillId="0" borderId="0" xfId="2" applyNumberFormat="1" applyFont="1" applyFill="1" applyBorder="1" applyAlignment="1">
      <alignment horizontal="center"/>
    </xf>
    <xf numFmtId="2" fontId="31" fillId="0" borderId="0" xfId="2" applyNumberFormat="1" applyFont="1" applyFill="1" applyBorder="1" applyAlignment="1">
      <alignment horizontal="left"/>
    </xf>
    <xf numFmtId="0" fontId="32" fillId="0" borderId="0" xfId="0" applyFont="1" applyFill="1" applyAlignment="1">
      <alignment horizontal="left"/>
    </xf>
    <xf numFmtId="0" fontId="32" fillId="0" borderId="0" xfId="0" applyFont="1" applyFill="1" applyAlignment="1">
      <alignment horizontal="center"/>
    </xf>
    <xf numFmtId="0" fontId="7" fillId="0" borderId="0" xfId="0" applyFont="1" applyFill="1"/>
    <xf numFmtId="0" fontId="24" fillId="0" borderId="0" xfId="2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17" fillId="0" borderId="0" xfId="2" applyFont="1" applyFill="1" applyBorder="1" applyAlignment="1">
      <alignment horizontal="left"/>
    </xf>
    <xf numFmtId="2" fontId="30" fillId="0" borderId="0" xfId="2" applyNumberFormat="1" applyFont="1" applyFill="1" applyBorder="1" applyAlignment="1">
      <alignment horizontal="right"/>
    </xf>
    <xf numFmtId="0" fontId="36" fillId="0" borderId="0" xfId="0" applyFont="1" applyFill="1"/>
    <xf numFmtId="0" fontId="20" fillId="0" borderId="0" xfId="0" applyFont="1" applyFill="1"/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0" fontId="35" fillId="0" borderId="0" xfId="0" applyFont="1" applyFill="1" applyAlignment="1"/>
    <xf numFmtId="2" fontId="35" fillId="0" borderId="0" xfId="0" applyNumberFormat="1" applyFont="1" applyFill="1" applyAlignment="1"/>
    <xf numFmtId="0" fontId="35" fillId="0" borderId="0" xfId="0" quotePrefix="1" applyFont="1" applyFill="1" applyAlignment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 applyProtection="1">
      <alignment horizontal="right"/>
    </xf>
    <xf numFmtId="0" fontId="6" fillId="0" borderId="0" xfId="0" applyFont="1" applyFill="1" applyAlignment="1">
      <alignment horizontal="right"/>
    </xf>
    <xf numFmtId="0" fontId="22" fillId="0" borderId="0" xfId="0" applyFont="1" applyFill="1" applyAlignment="1">
      <alignment horizontal="left"/>
    </xf>
    <xf numFmtId="2" fontId="40" fillId="0" borderId="0" xfId="2" applyNumberFormat="1" applyFont="1" applyFill="1" applyBorder="1" applyAlignment="1">
      <alignment horizontal="center"/>
    </xf>
    <xf numFmtId="2" fontId="21" fillId="0" borderId="0" xfId="2" applyNumberFormat="1" applyFont="1" applyFill="1" applyBorder="1" applyAlignment="1">
      <alignment horizontal="center"/>
    </xf>
    <xf numFmtId="2" fontId="21" fillId="0" borderId="0" xfId="2" applyNumberFormat="1" applyFont="1" applyFill="1" applyBorder="1" applyAlignment="1">
      <alignment horizontal="left"/>
    </xf>
    <xf numFmtId="0" fontId="6" fillId="0" borderId="0" xfId="0" applyFont="1" applyFill="1" applyAlignment="1"/>
    <xf numFmtId="0" fontId="6" fillId="0" borderId="0" xfId="2" applyFont="1" applyFill="1" applyBorder="1" applyAlignment="1"/>
    <xf numFmtId="2" fontId="43" fillId="0" borderId="0" xfId="2" applyNumberFormat="1" applyFont="1" applyFill="1" applyBorder="1" applyAlignment="1">
      <alignment horizontal="center"/>
    </xf>
    <xf numFmtId="2" fontId="43" fillId="0" borderId="0" xfId="2" applyNumberFormat="1" applyFont="1" applyFill="1" applyBorder="1" applyAlignment="1">
      <alignment horizontal="left"/>
    </xf>
    <xf numFmtId="2" fontId="43" fillId="0" borderId="0" xfId="0" applyNumberFormat="1" applyFont="1" applyFill="1" applyAlignment="1">
      <alignment horizontal="center"/>
    </xf>
    <xf numFmtId="2" fontId="43" fillId="0" borderId="0" xfId="0" applyNumberFormat="1" applyFont="1" applyFill="1" applyAlignment="1">
      <alignment horizontal="left"/>
    </xf>
    <xf numFmtId="2" fontId="26" fillId="0" borderId="0" xfId="2" applyNumberFormat="1" applyFont="1" applyFill="1" applyBorder="1" applyAlignment="1">
      <alignment horizontal="center"/>
    </xf>
    <xf numFmtId="2" fontId="34" fillId="0" borderId="0" xfId="2" applyNumberFormat="1" applyFont="1" applyFill="1" applyBorder="1" applyAlignment="1">
      <alignment horizontal="center"/>
    </xf>
    <xf numFmtId="2" fontId="34" fillId="0" borderId="0" xfId="2" applyNumberFormat="1" applyFont="1" applyFill="1" applyBorder="1" applyAlignment="1">
      <alignment horizontal="left"/>
    </xf>
    <xf numFmtId="0" fontId="34" fillId="0" borderId="0" xfId="2" applyFont="1" applyFill="1" applyBorder="1" applyAlignment="1">
      <alignment horizontal="left"/>
    </xf>
    <xf numFmtId="2" fontId="7" fillId="0" borderId="0" xfId="2" applyNumberFormat="1" applyFont="1" applyFill="1" applyBorder="1" applyAlignment="1">
      <alignment horizontal="right"/>
    </xf>
    <xf numFmtId="2" fontId="6" fillId="0" borderId="0" xfId="2" applyNumberFormat="1" applyFont="1" applyFill="1" applyBorder="1" applyAlignment="1">
      <alignment horizontal="right"/>
    </xf>
    <xf numFmtId="2" fontId="7" fillId="0" borderId="0" xfId="2" applyNumberFormat="1" applyFont="1" applyFill="1" applyAlignment="1">
      <alignment horizontal="right"/>
    </xf>
    <xf numFmtId="2" fontId="43" fillId="0" borderId="0" xfId="2" applyNumberFormat="1" applyFont="1" applyFill="1" applyBorder="1" applyAlignment="1">
      <alignment horizontal="right"/>
    </xf>
    <xf numFmtId="2" fontId="43" fillId="0" borderId="0" xfId="0" applyNumberFormat="1" applyFont="1" applyFill="1" applyAlignment="1">
      <alignment horizontal="right"/>
    </xf>
    <xf numFmtId="2" fontId="18" fillId="0" borderId="0" xfId="2" applyNumberFormat="1" applyFont="1" applyFill="1" applyBorder="1" applyAlignment="1">
      <alignment horizontal="right"/>
    </xf>
    <xf numFmtId="2" fontId="12" fillId="0" borderId="0" xfId="2" applyNumberFormat="1" applyFont="1" applyFill="1" applyBorder="1" applyAlignment="1">
      <alignment horizontal="right"/>
    </xf>
    <xf numFmtId="2" fontId="25" fillId="0" borderId="0" xfId="2" applyNumberFormat="1" applyFont="1" applyFill="1" applyBorder="1" applyAlignment="1">
      <alignment horizontal="right"/>
    </xf>
    <xf numFmtId="2" fontId="15" fillId="0" borderId="0" xfId="2" applyNumberFormat="1" applyFont="1" applyFill="1" applyBorder="1" applyAlignment="1">
      <alignment horizontal="right"/>
    </xf>
    <xf numFmtId="2" fontId="21" fillId="0" borderId="0" xfId="2" applyNumberFormat="1" applyFont="1" applyFill="1" applyBorder="1" applyAlignment="1">
      <alignment horizontal="right"/>
    </xf>
    <xf numFmtId="2" fontId="6" fillId="0" borderId="0" xfId="0" applyNumberFormat="1" applyFont="1" applyFill="1" applyAlignment="1">
      <alignment horizontal="right"/>
    </xf>
    <xf numFmtId="2" fontId="15" fillId="0" borderId="0" xfId="0" applyNumberFormat="1" applyFont="1" applyFill="1" applyAlignment="1">
      <alignment horizontal="right"/>
    </xf>
    <xf numFmtId="2" fontId="6" fillId="0" borderId="0" xfId="2" applyNumberFormat="1" applyFont="1" applyFill="1" applyAlignment="1">
      <alignment horizontal="right"/>
    </xf>
    <xf numFmtId="2" fontId="28" fillId="0" borderId="0" xfId="2" applyNumberFormat="1" applyFont="1" applyFill="1" applyBorder="1" applyAlignment="1">
      <alignment horizontal="right"/>
    </xf>
    <xf numFmtId="2" fontId="28" fillId="0" borderId="0" xfId="0" applyNumberFormat="1" applyFont="1" applyFill="1" applyAlignment="1">
      <alignment horizontal="right"/>
    </xf>
    <xf numFmtId="2" fontId="29" fillId="0" borderId="0" xfId="2" applyNumberFormat="1" applyFont="1" applyFill="1" applyBorder="1" applyAlignment="1">
      <alignment horizontal="right"/>
    </xf>
    <xf numFmtId="2" fontId="28" fillId="0" borderId="0" xfId="2" applyNumberFormat="1" applyFont="1" applyFill="1" applyAlignment="1">
      <alignment horizontal="right"/>
    </xf>
    <xf numFmtId="2" fontId="31" fillId="0" borderId="0" xfId="2" applyNumberFormat="1" applyFont="1" applyFill="1" applyBorder="1" applyAlignment="1">
      <alignment horizontal="right"/>
    </xf>
    <xf numFmtId="2" fontId="34" fillId="0" borderId="0" xfId="2" applyNumberFormat="1" applyFont="1" applyFill="1" applyBorder="1" applyAlignment="1">
      <alignment horizontal="right"/>
    </xf>
    <xf numFmtId="2" fontId="11" fillId="0" borderId="0" xfId="2" applyNumberFormat="1" applyFont="1" applyFill="1" applyBorder="1" applyAlignment="1">
      <alignment horizontal="right"/>
    </xf>
    <xf numFmtId="0" fontId="27" fillId="0" borderId="0" xfId="2" applyFont="1" applyFill="1" applyAlignment="1">
      <alignment horizontal="right"/>
    </xf>
    <xf numFmtId="0" fontId="9" fillId="0" borderId="0" xfId="2" applyFont="1" applyFill="1" applyAlignment="1">
      <alignment horizontal="left"/>
    </xf>
    <xf numFmtId="2" fontId="44" fillId="0" borderId="0" xfId="2" applyNumberFormat="1" applyFont="1" applyFill="1" applyBorder="1" applyAlignment="1">
      <alignment horizontal="right"/>
    </xf>
    <xf numFmtId="2" fontId="44" fillId="0" borderId="0" xfId="2" applyNumberFormat="1" applyFont="1" applyFill="1" applyBorder="1" applyAlignment="1">
      <alignment horizontal="left"/>
    </xf>
    <xf numFmtId="164" fontId="12" fillId="0" borderId="0" xfId="2" applyNumberFormat="1" applyFont="1" applyFill="1" applyAlignment="1"/>
    <xf numFmtId="0" fontId="14" fillId="0" borderId="0" xfId="2" applyFont="1" applyFill="1" applyAlignment="1">
      <alignment horizontal="left"/>
    </xf>
    <xf numFmtId="0" fontId="0" fillId="0" borderId="0" xfId="0" applyFill="1"/>
    <xf numFmtId="0" fontId="6" fillId="0" borderId="2" xfId="2" applyFont="1" applyFill="1" applyBorder="1" applyAlignment="1">
      <alignment horizontal="center"/>
    </xf>
    <xf numFmtId="2" fontId="7" fillId="0" borderId="2" xfId="2" applyNumberFormat="1" applyFont="1" applyFill="1" applyBorder="1" applyAlignment="1">
      <alignment horizontal="right"/>
    </xf>
    <xf numFmtId="2" fontId="7" fillId="0" borderId="2" xfId="2" applyNumberFormat="1" applyFont="1" applyFill="1" applyBorder="1" applyAlignment="1">
      <alignment horizontal="center"/>
    </xf>
    <xf numFmtId="2" fontId="7" fillId="0" borderId="2" xfId="2" applyNumberFormat="1" applyFont="1" applyFill="1" applyBorder="1" applyAlignment="1">
      <alignment horizontal="left"/>
    </xf>
    <xf numFmtId="164" fontId="6" fillId="0" borderId="2" xfId="2" applyNumberFormat="1" applyFont="1" applyFill="1" applyBorder="1" applyAlignment="1">
      <alignment horizontal="right"/>
    </xf>
    <xf numFmtId="2" fontId="6" fillId="0" borderId="2" xfId="2" applyNumberFormat="1" applyFont="1" applyFill="1" applyBorder="1" applyAlignment="1">
      <alignment horizontal="center"/>
    </xf>
    <xf numFmtId="164" fontId="6" fillId="0" borderId="2" xfId="2" applyNumberFormat="1" applyFont="1" applyFill="1" applyBorder="1" applyAlignment="1">
      <alignment horizontal="left"/>
    </xf>
    <xf numFmtId="2" fontId="6" fillId="0" borderId="2" xfId="2" applyNumberFormat="1" applyFont="1" applyFill="1" applyBorder="1" applyAlignment="1">
      <alignment horizontal="left"/>
    </xf>
    <xf numFmtId="1" fontId="6" fillId="0" borderId="2" xfId="2" applyNumberFormat="1" applyFont="1" applyFill="1" applyBorder="1" applyAlignment="1">
      <alignment horizontal="center"/>
    </xf>
    <xf numFmtId="164" fontId="6" fillId="0" borderId="2" xfId="2" applyNumberFormat="1" applyFont="1" applyFill="1" applyBorder="1" applyAlignment="1">
      <alignment horizontal="center"/>
    </xf>
    <xf numFmtId="165" fontId="6" fillId="0" borderId="0" xfId="2" applyNumberFormat="1" applyFont="1" applyFill="1" applyBorder="1" applyAlignment="1">
      <alignment horizontal="left"/>
    </xf>
    <xf numFmtId="0" fontId="6" fillId="0" borderId="2" xfId="2" applyFont="1" applyFill="1" applyBorder="1" applyAlignment="1">
      <alignment horizontal="left"/>
    </xf>
    <xf numFmtId="0" fontId="7" fillId="0" borderId="0" xfId="2" applyFont="1" applyFill="1" applyAlignment="1">
      <alignment horizontal="center"/>
    </xf>
    <xf numFmtId="0" fontId="10" fillId="0" borderId="0" xfId="2" applyFont="1" applyFill="1" applyAlignment="1">
      <alignment horizontal="left"/>
    </xf>
    <xf numFmtId="0" fontId="17" fillId="0" borderId="0" xfId="2" applyFont="1" applyFill="1" applyAlignment="1">
      <alignment horizontal="left"/>
    </xf>
    <xf numFmtId="0" fontId="7" fillId="0" borderId="0" xfId="3" applyFont="1" applyFill="1"/>
    <xf numFmtId="0" fontId="9" fillId="0" borderId="0" xfId="3" applyFont="1" applyFill="1"/>
    <xf numFmtId="0" fontId="9" fillId="0" borderId="0" xfId="2" applyFont="1" applyFill="1" applyBorder="1" applyAlignment="1">
      <alignment horizontal="left"/>
    </xf>
    <xf numFmtId="2" fontId="19" fillId="0" borderId="0" xfId="2" applyNumberFormat="1" applyFont="1" applyFill="1" applyBorder="1" applyAlignment="1">
      <alignment horizontal="center"/>
    </xf>
    <xf numFmtId="164" fontId="9" fillId="0" borderId="0" xfId="2" applyNumberFormat="1" applyFont="1" applyFill="1" applyBorder="1" applyAlignment="1">
      <alignment horizontal="right"/>
    </xf>
    <xf numFmtId="2" fontId="9" fillId="0" borderId="0" xfId="2" applyNumberFormat="1" applyFont="1" applyFill="1" applyBorder="1" applyAlignment="1">
      <alignment horizontal="center"/>
    </xf>
    <xf numFmtId="2" fontId="9" fillId="0" borderId="0" xfId="2" applyNumberFormat="1" applyFont="1" applyFill="1" applyBorder="1" applyAlignment="1">
      <alignment horizontal="left"/>
    </xf>
    <xf numFmtId="1" fontId="9" fillId="0" borderId="0" xfId="2" applyNumberFormat="1" applyFont="1" applyFill="1" applyBorder="1" applyAlignment="1">
      <alignment horizontal="center"/>
    </xf>
    <xf numFmtId="164" fontId="9" fillId="0" borderId="0" xfId="2" applyNumberFormat="1" applyFont="1" applyFill="1" applyBorder="1" applyAlignment="1">
      <alignment horizontal="center"/>
    </xf>
    <xf numFmtId="165" fontId="9" fillId="0" borderId="0" xfId="2" applyNumberFormat="1" applyFont="1" applyFill="1" applyBorder="1" applyAlignment="1">
      <alignment horizontal="right"/>
    </xf>
    <xf numFmtId="0" fontId="9" fillId="0" borderId="0" xfId="3" applyFont="1" applyFill="1" applyAlignment="1">
      <alignment horizontal="center"/>
    </xf>
    <xf numFmtId="0" fontId="10" fillId="0" borderId="0" xfId="2" applyFont="1" applyFill="1" applyBorder="1" applyAlignment="1">
      <alignment horizontal="left"/>
    </xf>
    <xf numFmtId="2" fontId="19" fillId="0" borderId="0" xfId="2" applyNumberFormat="1" applyFont="1" applyFill="1" applyBorder="1" applyAlignment="1">
      <alignment horizontal="right"/>
    </xf>
    <xf numFmtId="0" fontId="20" fillId="0" borderId="0" xfId="2" applyFont="1" applyFill="1" applyBorder="1" applyAlignment="1">
      <alignment horizontal="left"/>
    </xf>
    <xf numFmtId="0" fontId="6" fillId="0" borderId="0" xfId="2" applyFont="1" applyFill="1" applyAlignment="1"/>
    <xf numFmtId="0" fontId="12" fillId="0" borderId="0" xfId="2" applyFont="1" applyFill="1" applyAlignment="1"/>
    <xf numFmtId="2" fontId="41" fillId="0" borderId="0" xfId="2" applyNumberFormat="1" applyFont="1" applyFill="1" applyBorder="1" applyAlignment="1">
      <alignment horizontal="center"/>
    </xf>
    <xf numFmtId="0" fontId="37" fillId="0" borderId="0" xfId="0" applyFont="1" applyFill="1"/>
    <xf numFmtId="2" fontId="12" fillId="0" borderId="0" xfId="2" applyNumberFormat="1" applyFont="1" applyFill="1" applyAlignment="1"/>
    <xf numFmtId="1" fontId="12" fillId="0" borderId="0" xfId="2" applyNumberFormat="1" applyFont="1" applyFill="1" applyAlignment="1"/>
    <xf numFmtId="165" fontId="12" fillId="0" borderId="0" xfId="2" applyNumberFormat="1" applyFont="1" applyFill="1" applyAlignment="1"/>
    <xf numFmtId="2" fontId="18" fillId="0" borderId="0" xfId="0" applyNumberFormat="1" applyFont="1" applyFill="1" applyAlignment="1">
      <alignment horizontal="right"/>
    </xf>
    <xf numFmtId="2" fontId="18" fillId="0" borderId="0" xfId="0" applyNumberFormat="1" applyFont="1" applyFill="1" applyAlignment="1">
      <alignment horizontal="left"/>
    </xf>
    <xf numFmtId="2" fontId="28" fillId="0" borderId="0" xfId="2" applyNumberFormat="1" applyFont="1" applyFill="1" applyBorder="1" applyAlignment="1">
      <alignment horizontal="center"/>
    </xf>
    <xf numFmtId="2" fontId="28" fillId="0" borderId="0" xfId="2" applyNumberFormat="1" applyFont="1" applyFill="1" applyBorder="1" applyAlignment="1">
      <alignment horizontal="left"/>
    </xf>
    <xf numFmtId="2" fontId="28" fillId="0" borderId="0" xfId="0" applyNumberFormat="1" applyFont="1" applyFill="1" applyAlignment="1">
      <alignment horizontal="center"/>
    </xf>
    <xf numFmtId="2" fontId="28" fillId="0" borderId="0" xfId="0" applyNumberFormat="1" applyFont="1" applyFill="1" applyAlignment="1">
      <alignment horizontal="left"/>
    </xf>
    <xf numFmtId="1" fontId="15" fillId="0" borderId="0" xfId="2" applyNumberFormat="1" applyFont="1" applyFill="1" applyBorder="1" applyAlignment="1">
      <alignment horizontal="center"/>
    </xf>
    <xf numFmtId="164" fontId="15" fillId="0" borderId="0" xfId="2" applyNumberFormat="1" applyFont="1" applyFill="1" applyBorder="1" applyAlignment="1">
      <alignment horizontal="center"/>
    </xf>
    <xf numFmtId="164" fontId="15" fillId="0" borderId="0" xfId="2" applyNumberFormat="1" applyFont="1" applyFill="1" applyBorder="1" applyAlignment="1">
      <alignment horizontal="right"/>
    </xf>
    <xf numFmtId="164" fontId="15" fillId="0" borderId="0" xfId="2" applyNumberFormat="1" applyFont="1" applyFill="1" applyBorder="1" applyAlignment="1">
      <alignment horizontal="left"/>
    </xf>
    <xf numFmtId="2" fontId="38" fillId="0" borderId="0" xfId="2" applyNumberFormat="1" applyFont="1" applyFill="1" applyBorder="1" applyAlignment="1">
      <alignment horizontal="center"/>
    </xf>
    <xf numFmtId="0" fontId="35" fillId="0" borderId="0" xfId="0" applyFont="1" applyFill="1" applyAlignment="1">
      <alignment horizontal="left"/>
    </xf>
    <xf numFmtId="2" fontId="44" fillId="0" borderId="0" xfId="2" applyNumberFormat="1" applyFont="1" applyFill="1" applyBorder="1" applyAlignment="1">
      <alignment horizontal="center"/>
    </xf>
    <xf numFmtId="0" fontId="22" fillId="0" borderId="0" xfId="2" applyFont="1" applyFill="1" applyAlignment="1">
      <alignment horizontal="left"/>
    </xf>
    <xf numFmtId="164" fontId="27" fillId="0" borderId="0" xfId="2" applyNumberFormat="1" applyFont="1" applyFill="1" applyAlignment="1">
      <alignment horizontal="right"/>
    </xf>
    <xf numFmtId="2" fontId="27" fillId="0" borderId="0" xfId="2" applyNumberFormat="1" applyFont="1" applyFill="1" applyAlignment="1">
      <alignment horizontal="center"/>
    </xf>
    <xf numFmtId="164" fontId="27" fillId="0" borderId="0" xfId="2" applyNumberFormat="1" applyFont="1" applyFill="1" applyAlignment="1">
      <alignment horizontal="left"/>
    </xf>
    <xf numFmtId="2" fontId="27" fillId="0" borderId="0" xfId="2" applyNumberFormat="1" applyFont="1" applyFill="1" applyAlignment="1">
      <alignment horizontal="left"/>
    </xf>
    <xf numFmtId="1" fontId="27" fillId="0" borderId="0" xfId="2" applyNumberFormat="1" applyFont="1" applyFill="1" applyAlignment="1">
      <alignment horizontal="center"/>
    </xf>
    <xf numFmtId="164" fontId="27" fillId="0" borderId="0" xfId="2" applyNumberFormat="1" applyFont="1" applyFill="1" applyAlignment="1">
      <alignment horizontal="center"/>
    </xf>
    <xf numFmtId="165" fontId="27" fillId="0" borderId="0" xfId="2" applyNumberFormat="1" applyFont="1" applyFill="1" applyAlignment="1">
      <alignment horizontal="right"/>
    </xf>
    <xf numFmtId="165" fontId="27" fillId="0" borderId="0" xfId="2" applyNumberFormat="1" applyFont="1" applyFill="1" applyAlignment="1">
      <alignment horizontal="left"/>
    </xf>
    <xf numFmtId="0" fontId="17" fillId="0" borderId="0" xfId="2" applyFont="1" applyFill="1" applyAlignment="1"/>
    <xf numFmtId="0" fontId="28" fillId="0" borderId="0" xfId="2" applyFont="1" applyFill="1" applyAlignment="1">
      <alignment horizontal="right"/>
    </xf>
    <xf numFmtId="0" fontId="17" fillId="0" borderId="0" xfId="0" applyFont="1" applyFill="1"/>
    <xf numFmtId="0" fontId="10" fillId="0" borderId="0" xfId="0" applyFont="1" applyFill="1"/>
    <xf numFmtId="0" fontId="10" fillId="0" borderId="0" xfId="3" applyFont="1" applyFill="1"/>
    <xf numFmtId="165" fontId="12" fillId="0" borderId="0" xfId="2" applyNumberFormat="1" applyFont="1" applyFill="1" applyBorder="1" applyAlignment="1">
      <alignment horizontal="right"/>
    </xf>
    <xf numFmtId="0" fontId="12" fillId="0" borderId="0" xfId="3" applyFont="1" applyFill="1"/>
    <xf numFmtId="0" fontId="12" fillId="0" borderId="0" xfId="3" applyFont="1" applyFill="1" applyAlignment="1">
      <alignment horizontal="center"/>
    </xf>
    <xf numFmtId="2" fontId="42" fillId="0" borderId="0" xfId="2" applyNumberFormat="1" applyFont="1" applyFill="1" applyBorder="1" applyAlignment="1">
      <alignment horizontal="right"/>
    </xf>
    <xf numFmtId="2" fontId="42" fillId="0" borderId="0" xfId="2" applyNumberFormat="1" applyFont="1" applyFill="1" applyBorder="1" applyAlignment="1">
      <alignment horizontal="center"/>
    </xf>
    <xf numFmtId="2" fontId="42" fillId="0" borderId="0" xfId="2" applyNumberFormat="1" applyFont="1" applyFill="1" applyBorder="1" applyAlignment="1">
      <alignment horizontal="left"/>
    </xf>
    <xf numFmtId="0" fontId="34" fillId="0" borderId="0" xfId="0" applyFont="1" applyFill="1"/>
    <xf numFmtId="2" fontId="34" fillId="0" borderId="0" xfId="0" applyNumberFormat="1" applyFont="1" applyFill="1" applyAlignment="1">
      <alignment horizontal="left"/>
    </xf>
    <xf numFmtId="0" fontId="34" fillId="0" borderId="0" xfId="0" applyFont="1" applyFill="1" applyAlignment="1">
      <alignment horizontal="center"/>
    </xf>
    <xf numFmtId="0" fontId="22" fillId="0" borderId="0" xfId="0" applyFont="1" applyFill="1"/>
    <xf numFmtId="0" fontId="14" fillId="0" borderId="0" xfId="0" applyFont="1" applyFill="1"/>
    <xf numFmtId="0" fontId="6" fillId="0" borderId="2" xfId="0" applyFont="1" applyFill="1" applyBorder="1"/>
    <xf numFmtId="0" fontId="6" fillId="0" borderId="2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left"/>
    </xf>
    <xf numFmtId="165" fontId="6" fillId="0" borderId="0" xfId="0" applyNumberFormat="1" applyFont="1" applyAlignment="1">
      <alignment horizontal="left"/>
    </xf>
    <xf numFmtId="0" fontId="45" fillId="0" borderId="0" xfId="2" applyFont="1" applyFill="1" applyAlignment="1">
      <alignment horizontal="center"/>
    </xf>
    <xf numFmtId="0" fontId="45" fillId="0" borderId="0" xfId="2" applyFont="1" applyFill="1" applyBorder="1" applyAlignment="1">
      <alignment horizontal="left"/>
    </xf>
    <xf numFmtId="0" fontId="45" fillId="0" borderId="0" xfId="3" applyFont="1" applyFill="1" applyAlignment="1">
      <alignment horizontal="left"/>
    </xf>
    <xf numFmtId="0" fontId="45" fillId="0" borderId="0" xfId="2" applyFont="1" applyFill="1" applyAlignment="1">
      <alignment horizontal="left"/>
    </xf>
    <xf numFmtId="2" fontId="45" fillId="0" borderId="0" xfId="2" applyNumberFormat="1" applyFont="1" applyFill="1" applyBorder="1" applyAlignment="1">
      <alignment horizontal="left"/>
    </xf>
    <xf numFmtId="164" fontId="45" fillId="0" borderId="0" xfId="2" applyNumberFormat="1" applyFont="1" applyFill="1" applyBorder="1" applyAlignment="1">
      <alignment horizontal="left"/>
    </xf>
    <xf numFmtId="0" fontId="45" fillId="0" borderId="0" xfId="0" applyFont="1" applyFill="1"/>
    <xf numFmtId="0" fontId="46" fillId="0" borderId="0" xfId="0" applyFont="1" applyFill="1"/>
    <xf numFmtId="0" fontId="47" fillId="0" borderId="0" xfId="2" applyFont="1" applyFill="1" applyBorder="1" applyAlignment="1">
      <alignment horizontal="left"/>
    </xf>
    <xf numFmtId="0" fontId="48" fillId="0" borderId="0" xfId="2" applyFont="1" applyFill="1" applyBorder="1" applyAlignment="1">
      <alignment horizontal="left"/>
    </xf>
    <xf numFmtId="0" fontId="49" fillId="0" borderId="0" xfId="0" applyFont="1" applyFill="1"/>
    <xf numFmtId="0" fontId="45" fillId="0" borderId="0" xfId="2" applyFont="1" applyFill="1" applyAlignment="1"/>
    <xf numFmtId="0" fontId="45" fillId="0" borderId="0" xfId="0" applyFont="1" applyFill="1" applyAlignment="1"/>
    <xf numFmtId="2" fontId="45" fillId="0" borderId="0" xfId="2" applyNumberFormat="1" applyFont="1" applyFill="1" applyBorder="1" applyAlignment="1">
      <alignment horizontal="center"/>
    </xf>
    <xf numFmtId="0" fontId="45" fillId="0" borderId="0" xfId="0" applyFont="1" applyFill="1" applyAlignment="1">
      <alignment horizontal="left"/>
    </xf>
    <xf numFmtId="0" fontId="50" fillId="0" borderId="0" xfId="0" applyFont="1" applyFill="1"/>
    <xf numFmtId="0" fontId="51" fillId="0" borderId="0" xfId="0" applyFont="1" applyFill="1"/>
    <xf numFmtId="0" fontId="52" fillId="0" borderId="0" xfId="0" applyFont="1" applyFill="1"/>
    <xf numFmtId="0" fontId="47" fillId="0" borderId="0" xfId="0" applyFont="1" applyFill="1"/>
    <xf numFmtId="0" fontId="6" fillId="0" borderId="0" xfId="0" applyFont="1"/>
    <xf numFmtId="165" fontId="16" fillId="0" borderId="0" xfId="2" applyNumberFormat="1" applyFont="1" applyFill="1" applyAlignment="1">
      <alignment horizontal="left"/>
    </xf>
    <xf numFmtId="2" fontId="7" fillId="0" borderId="0" xfId="0" applyNumberFormat="1" applyFont="1" applyFill="1" applyAlignment="1">
      <alignment horizontal="left"/>
    </xf>
    <xf numFmtId="0" fontId="0" fillId="0" borderId="0" xfId="0" applyFill="1" applyBorder="1"/>
    <xf numFmtId="0" fontId="16" fillId="0" borderId="0" xfId="2" applyFont="1" applyFill="1" applyAlignment="1">
      <alignment horizontal="left"/>
    </xf>
    <xf numFmtId="0" fontId="16" fillId="0" borderId="0" xfId="0" applyFont="1" applyFill="1" applyBorder="1" applyAlignment="1" applyProtection="1">
      <alignment horizontal="right"/>
    </xf>
    <xf numFmtId="0" fontId="16" fillId="0" borderId="0" xfId="0" applyFont="1" applyFill="1" applyBorder="1" applyAlignment="1">
      <alignment horizontal="right"/>
    </xf>
    <xf numFmtId="0" fontId="16" fillId="0" borderId="0" xfId="2" applyFont="1" applyFill="1" applyAlignment="1">
      <alignment horizontal="center"/>
    </xf>
    <xf numFmtId="2" fontId="18" fillId="0" borderId="0" xfId="2" applyNumberFormat="1" applyFont="1" applyFill="1" applyAlignment="1">
      <alignment horizontal="right"/>
    </xf>
    <xf numFmtId="2" fontId="18" fillId="0" borderId="0" xfId="2" applyNumberFormat="1" applyFont="1" applyFill="1" applyAlignment="1">
      <alignment horizontal="left"/>
    </xf>
    <xf numFmtId="0" fontId="52" fillId="0" borderId="0" xfId="2" applyFont="1" applyFill="1" applyBorder="1" applyAlignment="1">
      <alignment horizontal="left"/>
    </xf>
    <xf numFmtId="0" fontId="6" fillId="0" borderId="0" xfId="2" applyFont="1" applyAlignment="1">
      <alignment horizontal="left"/>
    </xf>
    <xf numFmtId="0" fontId="6" fillId="0" borderId="0" xfId="2" applyFont="1" applyBorder="1" applyAlignment="1">
      <alignment horizontal="left"/>
    </xf>
    <xf numFmtId="0" fontId="7" fillId="0" borderId="0" xfId="2" applyFont="1" applyAlignment="1">
      <alignment horizontal="right"/>
    </xf>
    <xf numFmtId="0" fontId="7" fillId="0" borderId="0" xfId="2" applyFont="1" applyAlignment="1">
      <alignment horizontal="left"/>
    </xf>
    <xf numFmtId="2" fontId="6" fillId="2" borderId="0" xfId="2" applyNumberFormat="1" applyFont="1" applyFill="1" applyBorder="1" applyAlignment="1">
      <alignment horizontal="right"/>
    </xf>
    <xf numFmtId="2" fontId="6" fillId="2" borderId="0" xfId="2" applyNumberFormat="1" applyFont="1" applyFill="1" applyBorder="1" applyAlignment="1">
      <alignment horizontal="center"/>
    </xf>
    <xf numFmtId="2" fontId="6" fillId="2" borderId="0" xfId="2" applyNumberFormat="1" applyFont="1" applyFill="1" applyBorder="1" applyAlignment="1">
      <alignment horizontal="left"/>
    </xf>
    <xf numFmtId="0" fontId="6" fillId="2" borderId="0" xfId="2" applyFont="1" applyFill="1" applyAlignment="1">
      <alignment horizontal="left"/>
    </xf>
    <xf numFmtId="0" fontId="6" fillId="0" borderId="0" xfId="2" applyFont="1" applyAlignment="1">
      <alignment horizontal="right"/>
    </xf>
    <xf numFmtId="0" fontId="7" fillId="0" borderId="3" xfId="2" applyFont="1" applyFill="1" applyBorder="1" applyAlignment="1">
      <alignment horizontal="center"/>
    </xf>
    <xf numFmtId="2" fontId="7" fillId="0" borderId="3" xfId="2" applyNumberFormat="1" applyFont="1" applyFill="1" applyBorder="1" applyAlignment="1">
      <alignment horizontal="center"/>
    </xf>
    <xf numFmtId="2" fontId="7" fillId="0" borderId="3" xfId="2" applyNumberFormat="1" applyFont="1" applyFill="1" applyBorder="1" applyAlignment="1">
      <alignment horizontal="left"/>
    </xf>
    <xf numFmtId="164" fontId="55" fillId="0" borderId="3" xfId="2" applyNumberFormat="1" applyFont="1" applyFill="1" applyBorder="1" applyAlignment="1">
      <alignment horizontal="right"/>
    </xf>
    <xf numFmtId="1" fontId="7" fillId="0" borderId="3" xfId="2" applyNumberFormat="1" applyFont="1" applyFill="1" applyBorder="1" applyAlignment="1">
      <alignment horizontal="center"/>
    </xf>
    <xf numFmtId="164" fontId="7" fillId="0" borderId="3" xfId="2" applyNumberFormat="1" applyFont="1" applyFill="1" applyBorder="1" applyAlignment="1">
      <alignment horizontal="center"/>
    </xf>
    <xf numFmtId="164" fontId="7" fillId="0" borderId="3" xfId="2" applyNumberFormat="1" applyFont="1" applyFill="1" applyBorder="1" applyAlignment="1">
      <alignment horizontal="right"/>
    </xf>
    <xf numFmtId="165" fontId="7" fillId="0" borderId="3" xfId="2" applyNumberFormat="1" applyFont="1" applyFill="1" applyBorder="1" applyAlignment="1">
      <alignment horizontal="right"/>
    </xf>
    <xf numFmtId="0" fontId="13" fillId="0" borderId="4" xfId="2" applyFont="1" applyFill="1" applyBorder="1" applyAlignment="1">
      <alignment horizontal="left"/>
    </xf>
    <xf numFmtId="0" fontId="7" fillId="0" borderId="4" xfId="2" applyFont="1" applyFill="1" applyBorder="1" applyAlignment="1">
      <alignment horizontal="left"/>
    </xf>
    <xf numFmtId="0" fontId="1" fillId="0" borderId="4" xfId="0" applyFont="1" applyFill="1" applyBorder="1"/>
    <xf numFmtId="2" fontId="6" fillId="0" borderId="0" xfId="2" applyNumberFormat="1" applyFont="1" applyFill="1" applyBorder="1" applyAlignment="1">
      <alignment horizontal="center"/>
    </xf>
    <xf numFmtId="0" fontId="7" fillId="0" borderId="3" xfId="2" applyFont="1" applyFill="1" applyBorder="1" applyAlignment="1">
      <alignment horizontal="left" wrapText="1"/>
    </xf>
    <xf numFmtId="0" fontId="52" fillId="0" borderId="0" xfId="0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52" fillId="0" borderId="0" xfId="3" applyFont="1" applyFill="1" applyAlignment="1">
      <alignment horizontal="center"/>
    </xf>
    <xf numFmtId="0" fontId="16" fillId="0" borderId="0" xfId="2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3" xfId="2" applyFont="1" applyFill="1" applyBorder="1" applyAlignment="1">
      <alignment horizontal="center" wrapText="1"/>
    </xf>
    <xf numFmtId="0" fontId="27" fillId="0" borderId="0" xfId="2" applyFont="1" applyFill="1" applyBorder="1" applyAlignment="1">
      <alignment horizontal="left" wrapText="1"/>
    </xf>
    <xf numFmtId="0" fontId="6" fillId="0" borderId="0" xfId="0" applyFont="1" applyFill="1" applyAlignment="1">
      <alignment wrapText="1"/>
    </xf>
    <xf numFmtId="165" fontId="6" fillId="0" borderId="0" xfId="2" applyNumberFormat="1" applyFont="1" applyFill="1" applyAlignment="1">
      <alignment horizontal="left" wrapText="1"/>
    </xf>
    <xf numFmtId="0" fontId="0" fillId="0" borderId="0" xfId="0" applyAlignment="1">
      <alignment horizontal="center"/>
    </xf>
    <xf numFmtId="2" fontId="6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left"/>
    </xf>
    <xf numFmtId="0" fontId="30" fillId="0" borderId="0" xfId="0" applyFont="1" applyFill="1" applyAlignment="1">
      <alignment horizontal="left" indent="1"/>
    </xf>
    <xf numFmtId="0" fontId="56" fillId="0" borderId="0" xfId="2" applyFont="1" applyFill="1" applyAlignment="1">
      <alignment horizontal="left" indent="1"/>
    </xf>
    <xf numFmtId="0" fontId="6" fillId="0" borderId="0" xfId="2" quotePrefix="1" applyFont="1" applyFill="1" applyAlignment="1">
      <alignment horizontal="left" indent="1"/>
    </xf>
    <xf numFmtId="0" fontId="57" fillId="0" borderId="0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0" fontId="61" fillId="0" borderId="0" xfId="0" applyFont="1"/>
    <xf numFmtId="0" fontId="6" fillId="0" borderId="0" xfId="2" applyFont="1" applyFill="1" applyBorder="1" applyAlignment="1">
      <alignment horizontal="left"/>
    </xf>
    <xf numFmtId="0" fontId="16" fillId="0" borderId="0" xfId="3" applyFont="1" applyFill="1"/>
    <xf numFmtId="0" fontId="6" fillId="0" borderId="0" xfId="2" quotePrefix="1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0" fontId="30" fillId="0" borderId="0" xfId="0" applyFont="1" applyFill="1" applyAlignment="1">
      <alignment horizontal="left" indent="1"/>
    </xf>
    <xf numFmtId="0" fontId="6" fillId="0" borderId="0" xfId="2" quotePrefix="1" applyFont="1" applyFill="1" applyAlignment="1">
      <alignment horizontal="left" wrapText="1" indent="1"/>
    </xf>
    <xf numFmtId="0" fontId="6" fillId="0" borderId="0" xfId="2" applyFont="1" applyFill="1" applyBorder="1" applyAlignment="1">
      <alignment horizontal="left"/>
    </xf>
    <xf numFmtId="0" fontId="27" fillId="0" borderId="0" xfId="2" applyFont="1" applyFill="1" applyAlignment="1">
      <alignment horizontal="left" vertical="top"/>
    </xf>
    <xf numFmtId="0" fontId="6" fillId="0" borderId="0" xfId="0" applyFont="1" applyFill="1" applyBorder="1" applyAlignment="1">
      <alignment horizontal="right" vertical="top"/>
    </xf>
    <xf numFmtId="0" fontId="27" fillId="0" borderId="0" xfId="2" applyFont="1" applyFill="1" applyAlignment="1">
      <alignment horizontal="center" vertical="top"/>
    </xf>
    <xf numFmtId="0" fontId="6" fillId="0" borderId="0" xfId="2" applyFont="1" applyFill="1" applyBorder="1" applyAlignment="1">
      <alignment horizontal="left" vertical="top"/>
    </xf>
    <xf numFmtId="0" fontId="28" fillId="0" borderId="0" xfId="2" applyFont="1" applyFill="1" applyAlignment="1">
      <alignment horizontal="right" vertical="top"/>
    </xf>
    <xf numFmtId="2" fontId="7" fillId="0" borderId="0" xfId="2" applyNumberFormat="1" applyFont="1" applyFill="1" applyBorder="1" applyAlignment="1">
      <alignment horizontal="center" vertical="top"/>
    </xf>
    <xf numFmtId="0" fontId="28" fillId="0" borderId="0" xfId="2" applyFont="1" applyFill="1" applyAlignment="1">
      <alignment horizontal="left" vertical="top"/>
    </xf>
    <xf numFmtId="0" fontId="6" fillId="0" borderId="2" xfId="2" applyFont="1" applyFill="1" applyBorder="1" applyAlignment="1">
      <alignment horizontal="left"/>
    </xf>
  </cellXfs>
  <cellStyles count="24"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GSA Title" xfId="1" xr:uid="{00000000-0005-0000-0000-00000A000000}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ormal" xfId="0" builtinId="0"/>
    <cellStyle name="Normal_Argon Workbook" xfId="2" xr:uid="{00000000-0005-0000-0000-000016000000}"/>
    <cellStyle name="Normal_San Juan Ar Results Summary" xfId="3" xr:uid="{00000000-0005-0000-0000-000017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intosh/Documents/Work/%20%20%202005%20Projects/%20%20San%20Juan%202005/SJ%20Data/SJ%20Data/SJ%20a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summary"/>
      <sheetName val="mean calcs.laser"/>
      <sheetName val="all summary (1)"/>
      <sheetName val="2004 summary"/>
      <sheetName val="SJ 2005 Summary"/>
      <sheetName val="2004 summary (2)"/>
      <sheetName val="SJ notes"/>
      <sheetName val="previous dates"/>
      <sheetName val="SJ Lipman 2000 calcs (2)"/>
      <sheetName val="Bowring Table (2)"/>
      <sheetName val="2004 unit info (2)"/>
      <sheetName val="2004 unit info"/>
      <sheetName val="SJ 2004 step.Spectra.Summary"/>
      <sheetName val="SJ 2004 step.Spectra"/>
      <sheetName val="SJ 2004 san.Laser.Summary"/>
      <sheetName val="San Juan Summary "/>
      <sheetName val="Bowring Table"/>
      <sheetName val="Database"/>
      <sheetName val="SJ Lipman 2000 calcs"/>
      <sheetName val="SJ 2004 san.Laser"/>
      <sheetName val="SJ 2004 step"/>
      <sheetName val="SJ 2004 san"/>
      <sheetName val="SJ 2005 step.Spectra.Summary"/>
      <sheetName val="SJ 2005 fusion.Laser.Summary"/>
      <sheetName val="SJ 2005 fusion.Laser"/>
      <sheetName val="SJ 2005 step.Spectra"/>
      <sheetName val="SJ 2005 fusion.Laser.Summary.2"/>
      <sheetName val="SJ 2005 fusion.Laser.2"/>
      <sheetName val="SJ 2005 fusion"/>
      <sheetName val="SJ 2005 fusion old j err"/>
      <sheetName val="SJ 2005 step"/>
      <sheetName val="SJ 2004 san temp"/>
      <sheetName val="SJ 2004 san temp (2)"/>
      <sheetName val="SJ 2004 temp"/>
      <sheetName val="SJ 2004 step temp (2)"/>
      <sheetName val="SL 2004 tempJ"/>
      <sheetName val="SJ 2005 temp"/>
      <sheetName val="SJ 2005 temp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Z265"/>
  <sheetViews>
    <sheetView tabSelected="1" topLeftCell="A114" zoomScale="150" zoomScaleNormal="150" zoomScaleSheetLayoutView="125" zoomScalePageLayoutView="150" workbookViewId="0">
      <pane xSplit="1" topLeftCell="B1" activePane="topRight" state="frozen"/>
      <selection activeCell="A181" sqref="A181"/>
      <selection pane="topRight" activeCell="I169" sqref="I169"/>
    </sheetView>
  </sheetViews>
  <sheetFormatPr baseColWidth="10" defaultColWidth="10.6640625" defaultRowHeight="13"/>
  <cols>
    <col min="1" max="1" width="8.6640625" style="16" customWidth="1"/>
    <col min="2" max="2" width="32.6640625" style="4" customWidth="1"/>
    <col min="3" max="3" width="23.6640625" style="4" customWidth="1"/>
    <col min="4" max="4" width="8.5" style="4" customWidth="1"/>
    <col min="5" max="5" width="8.83203125" style="4" customWidth="1"/>
    <col min="6" max="6" width="9.83203125" style="4" customWidth="1"/>
    <col min="7" max="7" width="11" style="16" customWidth="1"/>
    <col min="8" max="8" width="9.1640625" style="4" customWidth="1"/>
    <col min="9" max="9" width="6.6640625" style="151" customWidth="1"/>
    <col min="10" max="10" width="1.6640625" style="3" customWidth="1"/>
    <col min="11" max="11" width="5.1640625" style="28" customWidth="1"/>
    <col min="12" max="12" width="7.33203125" style="2" hidden="1" customWidth="1"/>
    <col min="13" max="13" width="1.6640625" style="23" hidden="1" customWidth="1"/>
    <col min="14" max="14" width="5.6640625" style="22" hidden="1" customWidth="1"/>
    <col min="15" max="15" width="6.6640625" style="23" hidden="1" customWidth="1"/>
    <col min="16" max="16" width="1.6640625" style="23" hidden="1" customWidth="1"/>
    <col min="17" max="17" width="5.5" style="24" hidden="1" customWidth="1"/>
    <col min="18" max="18" width="2.5" style="23" hidden="1" customWidth="1"/>
    <col min="19" max="19" width="5.6640625" style="1" hidden="1" customWidth="1"/>
    <col min="20" max="20" width="5.6640625" style="25" hidden="1" customWidth="1"/>
    <col min="21" max="21" width="5.6640625" style="2" hidden="1" customWidth="1"/>
    <col min="22" max="22" width="1.6640625" style="23" hidden="1" customWidth="1"/>
    <col min="23" max="23" width="5.6640625" style="22" hidden="1" customWidth="1"/>
    <col min="24" max="24" width="6.6640625" style="23" hidden="1" customWidth="1"/>
    <col min="25" max="25" width="1.6640625" style="23" hidden="1" customWidth="1"/>
    <col min="26" max="26" width="5.6640625" style="24" hidden="1" customWidth="1"/>
    <col min="27" max="27" width="2.5" style="26" customWidth="1"/>
    <col min="28" max="28" width="84" style="27" customWidth="1"/>
    <col min="29" max="29" width="34.5" style="257" customWidth="1"/>
    <col min="30" max="30" width="29.5" style="16" customWidth="1"/>
    <col min="31" max="31" width="5" style="16" customWidth="1"/>
    <col min="32" max="32" width="10.6640625" style="16"/>
    <col min="33" max="51" width="10.6640625" style="175"/>
    <col min="52" max="16384" width="10.6640625" style="16"/>
  </cols>
  <sheetData>
    <row r="1" spans="1:52" ht="18">
      <c r="A1" s="174" t="s">
        <v>646</v>
      </c>
      <c r="G1" s="28"/>
      <c r="AB1" s="170"/>
      <c r="AC1" s="254"/>
      <c r="AD1" s="25"/>
      <c r="AE1" s="2"/>
    </row>
    <row r="2" spans="1:52">
      <c r="A2" s="341" t="s">
        <v>862</v>
      </c>
      <c r="B2" s="341"/>
    </row>
    <row r="3" spans="1:52" s="302" customFormat="1" ht="30">
      <c r="A3" s="305" t="s">
        <v>608</v>
      </c>
      <c r="B3" s="293" t="s">
        <v>651</v>
      </c>
      <c r="C3" s="293" t="s">
        <v>652</v>
      </c>
      <c r="D3" s="313" t="s">
        <v>648</v>
      </c>
      <c r="E3" s="313" t="s">
        <v>649</v>
      </c>
      <c r="F3" s="313" t="s">
        <v>609</v>
      </c>
      <c r="G3" s="313" t="s">
        <v>653</v>
      </c>
      <c r="H3" s="313" t="s">
        <v>654</v>
      </c>
      <c r="I3" s="294" t="s">
        <v>295</v>
      </c>
      <c r="J3" s="294" t="s">
        <v>293</v>
      </c>
      <c r="K3" s="295" t="s">
        <v>655</v>
      </c>
      <c r="L3" s="296" t="s">
        <v>552</v>
      </c>
      <c r="M3" s="294" t="s">
        <v>293</v>
      </c>
      <c r="N3" s="295" t="s">
        <v>294</v>
      </c>
      <c r="O3" s="294" t="s">
        <v>295</v>
      </c>
      <c r="P3" s="294" t="s">
        <v>293</v>
      </c>
      <c r="Q3" s="295" t="s">
        <v>294</v>
      </c>
      <c r="R3" s="294"/>
      <c r="S3" s="297" t="s">
        <v>330</v>
      </c>
      <c r="T3" s="298" t="s">
        <v>331</v>
      </c>
      <c r="U3" s="299" t="s">
        <v>292</v>
      </c>
      <c r="V3" s="294" t="s">
        <v>293</v>
      </c>
      <c r="W3" s="295" t="s">
        <v>294</v>
      </c>
      <c r="X3" s="294" t="s">
        <v>295</v>
      </c>
      <c r="Y3" s="294" t="s">
        <v>293</v>
      </c>
      <c r="Z3" s="295" t="s">
        <v>294</v>
      </c>
      <c r="AA3" s="300"/>
      <c r="AB3" s="313" t="s">
        <v>663</v>
      </c>
      <c r="AC3" s="301"/>
      <c r="AE3" s="303"/>
      <c r="AF3" s="303"/>
      <c r="AG3" s="303"/>
      <c r="AH3" s="303"/>
      <c r="AI3" s="303"/>
      <c r="AJ3" s="303"/>
      <c r="AK3" s="303"/>
      <c r="AL3" s="303"/>
      <c r="AM3" s="303"/>
      <c r="AN3" s="303"/>
      <c r="AO3" s="303"/>
      <c r="AP3" s="303"/>
      <c r="AQ3" s="303"/>
      <c r="AR3" s="303"/>
      <c r="AS3" s="303"/>
      <c r="AT3" s="303"/>
      <c r="AU3" s="303"/>
      <c r="AV3" s="303"/>
      <c r="AW3" s="303"/>
      <c r="AX3" s="303"/>
      <c r="AY3" s="303"/>
    </row>
    <row r="4" spans="1:52" s="5" customFormat="1">
      <c r="B4" s="7"/>
      <c r="C4" s="7"/>
      <c r="D4" s="7"/>
      <c r="E4" s="7"/>
      <c r="F4" s="7"/>
      <c r="H4" s="7"/>
      <c r="I4" s="149"/>
      <c r="J4" s="13"/>
      <c r="K4" s="14"/>
      <c r="L4" s="10"/>
      <c r="M4" s="11"/>
      <c r="N4" s="12"/>
      <c r="O4" s="11"/>
      <c r="P4" s="11"/>
      <c r="Q4" s="15"/>
      <c r="R4" s="11"/>
      <c r="S4" s="8"/>
      <c r="T4" s="9"/>
      <c r="U4" s="10"/>
      <c r="V4" s="11"/>
      <c r="W4" s="12"/>
      <c r="X4" s="11"/>
      <c r="Y4" s="11"/>
      <c r="Z4" s="15"/>
      <c r="AA4" s="29"/>
      <c r="AB4" s="186"/>
      <c r="AC4" s="255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/>
      <c r="AP4" s="276"/>
      <c r="AQ4" s="276"/>
      <c r="AR4" s="276"/>
      <c r="AS4" s="276"/>
      <c r="AT4" s="276"/>
      <c r="AU4" s="276"/>
      <c r="AV4" s="276"/>
      <c r="AW4" s="276"/>
      <c r="AX4" s="276"/>
      <c r="AY4" s="276"/>
    </row>
    <row r="5" spans="1:52">
      <c r="A5" s="123" t="s">
        <v>333</v>
      </c>
      <c r="B5" s="7"/>
      <c r="C5" s="7"/>
      <c r="D5" s="7"/>
      <c r="E5" s="7"/>
      <c r="F5" s="7"/>
      <c r="G5" s="5"/>
      <c r="H5" s="5"/>
      <c r="I5" s="149"/>
      <c r="J5" s="13"/>
      <c r="K5" s="14"/>
      <c r="L5" s="10"/>
      <c r="M5" s="11"/>
      <c r="N5" s="12"/>
      <c r="O5" s="11"/>
      <c r="P5" s="11"/>
      <c r="Q5" s="15"/>
      <c r="R5" s="11"/>
      <c r="S5" s="8"/>
      <c r="T5" s="9"/>
      <c r="U5" s="10"/>
      <c r="V5" s="11"/>
      <c r="W5" s="12"/>
      <c r="X5" s="11"/>
      <c r="Y5" s="11"/>
      <c r="Z5" s="15"/>
      <c r="AA5" s="29"/>
      <c r="AB5" s="186"/>
      <c r="AC5" s="255"/>
      <c r="AD5" s="5"/>
      <c r="AE5" s="5"/>
    </row>
    <row r="6" spans="1:52">
      <c r="A6" s="5" t="s">
        <v>296</v>
      </c>
      <c r="B6" s="21" t="s">
        <v>587</v>
      </c>
      <c r="C6" s="21" t="s">
        <v>386</v>
      </c>
      <c r="D6" s="133" t="s">
        <v>114</v>
      </c>
      <c r="E6" s="132" t="s">
        <v>721</v>
      </c>
      <c r="F6" s="7" t="s">
        <v>508</v>
      </c>
      <c r="G6" s="5" t="s">
        <v>364</v>
      </c>
      <c r="H6" s="5" t="s">
        <v>387</v>
      </c>
      <c r="I6" s="149">
        <v>21.814530918351942</v>
      </c>
      <c r="J6" s="13" t="s">
        <v>293</v>
      </c>
      <c r="K6" s="14">
        <v>0.21104285073386803</v>
      </c>
      <c r="L6" s="10"/>
      <c r="M6" s="11"/>
      <c r="N6" s="12"/>
      <c r="O6" s="11"/>
      <c r="P6" s="11"/>
      <c r="Q6" s="15"/>
      <c r="R6" s="11"/>
      <c r="S6" s="8">
        <v>9</v>
      </c>
      <c r="T6" s="9"/>
      <c r="U6" s="10">
        <v>0.42</v>
      </c>
      <c r="V6" s="11" t="s">
        <v>293</v>
      </c>
      <c r="W6" s="12">
        <v>0.89</v>
      </c>
      <c r="X6" s="11">
        <v>22.453509929797907</v>
      </c>
      <c r="Y6" s="11" t="s">
        <v>293</v>
      </c>
      <c r="Z6" s="15">
        <v>0.34270156619840425</v>
      </c>
      <c r="AA6" s="29"/>
      <c r="AB6" s="30" t="s">
        <v>851</v>
      </c>
      <c r="AC6" s="256"/>
      <c r="AD6" s="21"/>
    </row>
    <row r="7" spans="1:52">
      <c r="A7" s="5"/>
      <c r="B7" s="21"/>
      <c r="C7" s="21"/>
      <c r="D7" s="31"/>
      <c r="E7" s="31"/>
      <c r="F7" s="31"/>
      <c r="G7" s="5"/>
      <c r="H7" s="5"/>
      <c r="I7" s="149"/>
      <c r="J7" s="13"/>
      <c r="K7" s="14"/>
      <c r="L7" s="10"/>
      <c r="M7" s="11"/>
      <c r="N7" s="12"/>
      <c r="O7" s="11"/>
      <c r="P7" s="11"/>
      <c r="Q7" s="15"/>
      <c r="R7" s="11"/>
      <c r="S7" s="8"/>
      <c r="T7" s="9"/>
      <c r="U7" s="10"/>
      <c r="V7" s="11"/>
      <c r="W7" s="12"/>
      <c r="X7" s="11"/>
      <c r="Y7" s="11"/>
      <c r="Z7" s="15"/>
      <c r="AA7" s="29"/>
      <c r="AB7" s="30"/>
      <c r="AC7" s="256"/>
      <c r="AD7" s="21"/>
    </row>
    <row r="8" spans="1:52">
      <c r="A8" s="123" t="s">
        <v>140</v>
      </c>
      <c r="B8" s="188"/>
      <c r="C8" s="321" t="s">
        <v>400</v>
      </c>
      <c r="D8" s="280"/>
      <c r="E8" s="280"/>
      <c r="F8" s="280"/>
      <c r="G8" s="277"/>
      <c r="H8" s="277"/>
      <c r="I8" s="281">
        <v>27.38</v>
      </c>
      <c r="J8" s="82" t="s">
        <v>293</v>
      </c>
      <c r="K8" s="282">
        <v>0.05</v>
      </c>
      <c r="AB8" s="27" t="s">
        <v>852</v>
      </c>
    </row>
    <row r="9" spans="1:52">
      <c r="A9" s="189"/>
      <c r="H9" s="16"/>
    </row>
    <row r="10" spans="1:52">
      <c r="A10" s="190" t="s">
        <v>199</v>
      </c>
      <c r="C10" s="321" t="s">
        <v>400</v>
      </c>
      <c r="D10" s="280"/>
      <c r="E10" s="280"/>
      <c r="F10" s="280"/>
      <c r="G10" s="277"/>
      <c r="H10" s="277"/>
      <c r="I10" s="281">
        <v>27.55</v>
      </c>
      <c r="J10" s="82" t="s">
        <v>293</v>
      </c>
      <c r="K10" s="282">
        <v>0.05</v>
      </c>
      <c r="AB10" s="27" t="s">
        <v>852</v>
      </c>
    </row>
    <row r="11" spans="1:52">
      <c r="A11" s="189"/>
      <c r="H11" s="16"/>
    </row>
    <row r="12" spans="1:52">
      <c r="A12" s="123" t="s">
        <v>553</v>
      </c>
      <c r="B12" s="191"/>
      <c r="C12" s="21"/>
      <c r="D12" s="31"/>
      <c r="E12" s="31"/>
      <c r="F12" s="31"/>
      <c r="G12" s="5"/>
      <c r="H12" s="5"/>
      <c r="I12" s="149"/>
      <c r="J12" s="13"/>
      <c r="K12" s="13"/>
      <c r="L12" s="10"/>
      <c r="M12" s="11"/>
      <c r="N12" s="12"/>
      <c r="O12" s="11"/>
      <c r="P12" s="11"/>
      <c r="Q12" s="15"/>
      <c r="R12" s="11"/>
      <c r="S12" s="8"/>
      <c r="T12" s="9"/>
      <c r="U12" s="10"/>
      <c r="V12" s="11"/>
      <c r="W12" s="12"/>
      <c r="X12" s="11"/>
      <c r="Y12" s="11"/>
      <c r="Z12" s="15"/>
      <c r="AA12" s="29"/>
      <c r="AB12" s="30"/>
      <c r="AC12" s="256"/>
      <c r="AD12" s="21"/>
    </row>
    <row r="13" spans="1:52" s="5" customFormat="1">
      <c r="A13" s="324" t="s">
        <v>385</v>
      </c>
      <c r="B13" s="5" t="s">
        <v>696</v>
      </c>
      <c r="C13" s="5" t="s">
        <v>554</v>
      </c>
      <c r="D13" s="132" t="s">
        <v>722</v>
      </c>
      <c r="E13" s="132" t="s">
        <v>723</v>
      </c>
      <c r="F13" s="7" t="s">
        <v>509</v>
      </c>
      <c r="G13" s="12" t="s">
        <v>335</v>
      </c>
      <c r="H13" s="5" t="s">
        <v>387</v>
      </c>
      <c r="I13" s="150">
        <v>25.683403560127822</v>
      </c>
      <c r="J13" s="11" t="s">
        <v>293</v>
      </c>
      <c r="K13" s="15">
        <v>0.78940869724076912</v>
      </c>
      <c r="L13" s="10"/>
      <c r="M13" s="11"/>
      <c r="N13" s="12"/>
      <c r="O13" s="11"/>
      <c r="P13" s="11"/>
      <c r="Q13" s="15"/>
      <c r="R13" s="11"/>
      <c r="S13" s="8">
        <v>11</v>
      </c>
      <c r="T13" s="9"/>
      <c r="U13" s="10">
        <v>0.17616994536595201</v>
      </c>
      <c r="V13" s="11"/>
      <c r="W13" s="12"/>
      <c r="X13" s="11">
        <v>23.086185381235182</v>
      </c>
      <c r="Y13" s="11" t="s">
        <v>293</v>
      </c>
      <c r="Z13" s="15">
        <v>0.28630328861117488</v>
      </c>
      <c r="AA13" s="29"/>
      <c r="AB13" s="5" t="s">
        <v>561</v>
      </c>
      <c r="AC13" s="25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</row>
    <row r="14" spans="1:52">
      <c r="A14" s="5" t="s">
        <v>255</v>
      </c>
      <c r="B14" s="21" t="s">
        <v>351</v>
      </c>
      <c r="C14" s="6" t="s">
        <v>193</v>
      </c>
      <c r="D14" s="132" t="s">
        <v>724</v>
      </c>
      <c r="E14" s="132" t="s">
        <v>725</v>
      </c>
      <c r="F14" s="7">
        <v>56988</v>
      </c>
      <c r="G14" s="5" t="s">
        <v>288</v>
      </c>
      <c r="H14" s="5" t="s">
        <v>82</v>
      </c>
      <c r="I14" s="149">
        <v>27.792956045139146</v>
      </c>
      <c r="J14" s="13" t="s">
        <v>293</v>
      </c>
      <c r="K14" s="14">
        <v>6.0314531713151424E-2</v>
      </c>
      <c r="L14" s="11"/>
      <c r="M14" s="8">
        <v>14</v>
      </c>
      <c r="N14" s="9"/>
      <c r="O14" s="9">
        <v>0.76</v>
      </c>
      <c r="P14" s="10">
        <v>48.4</v>
      </c>
      <c r="Q14" s="11" t="s">
        <v>293</v>
      </c>
      <c r="R14" s="12">
        <v>35.200000000000003</v>
      </c>
      <c r="S14" s="11">
        <v>27.792956045139146</v>
      </c>
      <c r="T14" s="11" t="s">
        <v>293</v>
      </c>
      <c r="U14" s="15">
        <v>6.0314531713151424E-2</v>
      </c>
      <c r="V14" s="11"/>
      <c r="W14" s="8"/>
      <c r="X14" s="9"/>
      <c r="Y14" s="9"/>
      <c r="Z14" s="10"/>
      <c r="AA14" s="11"/>
      <c r="AB14" s="15" t="s">
        <v>549</v>
      </c>
      <c r="AD14" s="175"/>
      <c r="AE14" s="15"/>
      <c r="AZ14" s="5"/>
    </row>
    <row r="15" spans="1:52" ht="15">
      <c r="A15" s="5" t="s">
        <v>198</v>
      </c>
      <c r="B15" s="21" t="s">
        <v>350</v>
      </c>
      <c r="C15" s="6" t="s">
        <v>555</v>
      </c>
      <c r="D15" s="132" t="s">
        <v>79</v>
      </c>
      <c r="E15" s="132" t="s">
        <v>80</v>
      </c>
      <c r="F15" s="7" t="s">
        <v>510</v>
      </c>
      <c r="G15" s="5" t="s">
        <v>11</v>
      </c>
      <c r="H15" s="5" t="s">
        <v>387</v>
      </c>
      <c r="I15" s="149">
        <v>27.997568434977566</v>
      </c>
      <c r="J15" s="13" t="s">
        <v>293</v>
      </c>
      <c r="K15" s="14">
        <v>0.23799519062465568</v>
      </c>
      <c r="L15" s="9">
        <v>83.584196910371901</v>
      </c>
      <c r="M15" s="9">
        <v>3.02</v>
      </c>
      <c r="N15" s="10">
        <v>0.83</v>
      </c>
      <c r="O15" s="11" t="s">
        <v>293</v>
      </c>
      <c r="P15" s="12">
        <v>1.04</v>
      </c>
      <c r="Q15" s="11">
        <v>27.997568434977566</v>
      </c>
      <c r="R15" s="11" t="s">
        <v>293</v>
      </c>
      <c r="S15" s="15">
        <v>0.23799519062465568</v>
      </c>
      <c r="T15" s="11"/>
      <c r="U15" s="8"/>
      <c r="V15" s="9"/>
      <c r="W15" s="9"/>
      <c r="X15" s="10"/>
      <c r="Y15" s="11"/>
      <c r="Z15" s="12"/>
      <c r="AA15" s="11"/>
      <c r="AB15" s="15" t="s">
        <v>550</v>
      </c>
      <c r="AC15" s="258"/>
      <c r="AD15" s="175"/>
      <c r="AE15" s="8"/>
    </row>
    <row r="16" spans="1:52" ht="15">
      <c r="A16" s="5" t="s">
        <v>322</v>
      </c>
      <c r="B16" s="21" t="s">
        <v>350</v>
      </c>
      <c r="C16" s="6" t="s">
        <v>555</v>
      </c>
      <c r="D16" s="132" t="s">
        <v>79</v>
      </c>
      <c r="E16" s="132" t="s">
        <v>81</v>
      </c>
      <c r="F16" s="7" t="s">
        <v>511</v>
      </c>
      <c r="G16" s="5" t="s">
        <v>11</v>
      </c>
      <c r="H16" s="5" t="s">
        <v>387</v>
      </c>
      <c r="I16" s="149">
        <v>28.144425762860017</v>
      </c>
      <c r="J16" s="13" t="s">
        <v>293</v>
      </c>
      <c r="K16" s="14">
        <v>0.12859647557902817</v>
      </c>
      <c r="L16" s="11"/>
      <c r="M16" s="8">
        <v>5</v>
      </c>
      <c r="N16" s="9">
        <v>71.788796897026614</v>
      </c>
      <c r="O16" s="9">
        <v>2.19</v>
      </c>
      <c r="P16" s="10">
        <v>1.4</v>
      </c>
      <c r="Q16" s="11" t="s">
        <v>293</v>
      </c>
      <c r="R16" s="12">
        <v>0.4</v>
      </c>
      <c r="S16" s="11">
        <v>28.144425762860017</v>
      </c>
      <c r="T16" s="11" t="s">
        <v>293</v>
      </c>
      <c r="U16" s="15">
        <v>0.12859647557902817</v>
      </c>
      <c r="V16" s="11"/>
      <c r="W16" s="8"/>
      <c r="X16" s="9"/>
      <c r="Y16" s="9"/>
      <c r="Z16" s="10"/>
      <c r="AA16" s="11"/>
      <c r="AB16" s="15" t="s">
        <v>550</v>
      </c>
      <c r="AC16" s="258"/>
      <c r="AD16" s="175"/>
      <c r="AE16" s="15"/>
      <c r="AZ16" s="5"/>
    </row>
    <row r="17" spans="1:52">
      <c r="A17" s="5"/>
      <c r="B17" s="191"/>
      <c r="C17" s="21"/>
      <c r="D17" s="21"/>
      <c r="E17" s="21"/>
      <c r="F17" s="31"/>
      <c r="G17" s="5"/>
      <c r="H17" s="5"/>
      <c r="I17" s="149"/>
      <c r="J17" s="13"/>
      <c r="K17" s="13"/>
      <c r="L17" s="10"/>
      <c r="M17" s="11"/>
      <c r="N17" s="12"/>
      <c r="O17" s="11"/>
      <c r="P17" s="11"/>
      <c r="Q17" s="15"/>
      <c r="R17" s="11"/>
      <c r="S17" s="8"/>
      <c r="T17" s="9"/>
      <c r="U17" s="10"/>
      <c r="V17" s="11"/>
      <c r="W17" s="12"/>
      <c r="X17" s="11"/>
      <c r="Y17" s="11"/>
      <c r="Z17" s="15"/>
      <c r="AA17" s="29"/>
      <c r="AB17" s="30"/>
      <c r="AC17" s="256"/>
      <c r="AD17" s="21"/>
      <c r="AE17" s="31"/>
    </row>
    <row r="18" spans="1:52" s="170" customFormat="1">
      <c r="A18" s="123" t="s">
        <v>274</v>
      </c>
      <c r="B18" s="32"/>
      <c r="C18" s="321" t="s">
        <v>400</v>
      </c>
      <c r="D18" s="327"/>
      <c r="E18" s="327"/>
      <c r="F18" s="309"/>
      <c r="G18" s="283"/>
      <c r="H18" s="283"/>
      <c r="I18" s="154">
        <v>28.02</v>
      </c>
      <c r="J18" s="194"/>
      <c r="K18" s="194"/>
      <c r="L18" s="195"/>
      <c r="M18" s="196"/>
      <c r="N18" s="17"/>
      <c r="O18" s="196"/>
      <c r="P18" s="196"/>
      <c r="Q18" s="197"/>
      <c r="R18" s="196"/>
      <c r="S18" s="198"/>
      <c r="T18" s="199"/>
      <c r="U18" s="195"/>
      <c r="V18" s="196"/>
      <c r="W18" s="17"/>
      <c r="X18" s="196"/>
      <c r="Y18" s="196"/>
      <c r="Z18" s="197"/>
      <c r="AA18" s="200"/>
      <c r="AB18" s="30" t="s">
        <v>57</v>
      </c>
      <c r="AC18" s="256"/>
      <c r="AD18" s="192"/>
      <c r="AE18" s="201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</row>
    <row r="19" spans="1:52" s="170" customFormat="1">
      <c r="A19" s="202"/>
      <c r="B19" s="32"/>
      <c r="C19" s="192"/>
      <c r="D19" s="21"/>
      <c r="E19" s="21"/>
      <c r="F19" s="201"/>
      <c r="G19" s="193"/>
      <c r="H19" s="193"/>
      <c r="I19" s="203"/>
      <c r="J19" s="194"/>
      <c r="K19" s="194"/>
      <c r="L19" s="195"/>
      <c r="M19" s="196"/>
      <c r="N19" s="17"/>
      <c r="O19" s="196"/>
      <c r="P19" s="196"/>
      <c r="Q19" s="197"/>
      <c r="R19" s="196"/>
      <c r="S19" s="198"/>
      <c r="T19" s="199"/>
      <c r="U19" s="195"/>
      <c r="V19" s="196"/>
      <c r="W19" s="17"/>
      <c r="X19" s="196"/>
      <c r="Y19" s="196"/>
      <c r="Z19" s="197"/>
      <c r="AA19" s="200"/>
      <c r="AB19" s="30"/>
      <c r="AC19" s="256"/>
      <c r="AD19" s="192"/>
      <c r="AE19" s="201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</row>
    <row r="20" spans="1:52">
      <c r="A20" s="123" t="s">
        <v>200</v>
      </c>
      <c r="B20" s="32"/>
      <c r="C20" s="21"/>
      <c r="D20" s="21"/>
      <c r="E20" s="21"/>
      <c r="F20" s="31"/>
      <c r="G20" s="5"/>
      <c r="H20" s="5"/>
      <c r="I20" s="149"/>
      <c r="J20" s="13"/>
      <c r="K20" s="13"/>
      <c r="L20" s="10"/>
      <c r="M20" s="11"/>
      <c r="N20" s="12"/>
      <c r="O20" s="11"/>
      <c r="P20" s="11"/>
      <c r="Q20" s="15"/>
      <c r="R20" s="11"/>
      <c r="S20" s="8"/>
      <c r="T20" s="9"/>
      <c r="U20" s="10"/>
      <c r="V20" s="11"/>
      <c r="W20" s="12"/>
      <c r="X20" s="11"/>
      <c r="Y20" s="11"/>
      <c r="Z20" s="15"/>
      <c r="AA20" s="29"/>
      <c r="AB20" s="15" t="s">
        <v>671</v>
      </c>
      <c r="AC20" s="256"/>
      <c r="AD20" s="21"/>
      <c r="AE20" s="31"/>
    </row>
    <row r="21" spans="1:52">
      <c r="A21" s="5" t="s">
        <v>180</v>
      </c>
      <c r="B21" s="21" t="s">
        <v>382</v>
      </c>
      <c r="C21" s="21" t="s">
        <v>217</v>
      </c>
      <c r="D21" s="133" t="s">
        <v>164</v>
      </c>
      <c r="E21" s="132" t="s">
        <v>165</v>
      </c>
      <c r="F21" s="7">
        <v>54944</v>
      </c>
      <c r="G21" s="5" t="s">
        <v>288</v>
      </c>
      <c r="H21" s="5" t="s">
        <v>82</v>
      </c>
      <c r="I21" s="149">
        <v>28.198293808229327</v>
      </c>
      <c r="J21" s="13" t="s">
        <v>293</v>
      </c>
      <c r="K21" s="14">
        <v>6.4878587176587441E-2</v>
      </c>
      <c r="L21" s="10"/>
      <c r="M21" s="11"/>
      <c r="N21" s="12"/>
      <c r="O21" s="11"/>
      <c r="P21" s="11"/>
      <c r="Q21" s="15"/>
      <c r="R21" s="11"/>
      <c r="S21" s="8"/>
      <c r="T21" s="9"/>
      <c r="U21" s="10"/>
      <c r="V21" s="11"/>
      <c r="W21" s="12"/>
      <c r="X21" s="11"/>
      <c r="Y21" s="11"/>
      <c r="Z21" s="15"/>
      <c r="AA21" s="29"/>
      <c r="AB21" s="253" t="s">
        <v>853</v>
      </c>
      <c r="AD21" s="21"/>
      <c r="AE21" s="31"/>
    </row>
    <row r="22" spans="1:52">
      <c r="A22" s="5"/>
      <c r="B22" s="6"/>
      <c r="C22" s="16"/>
      <c r="D22" s="16"/>
      <c r="E22" s="16"/>
      <c r="G22" s="5"/>
      <c r="H22" s="5"/>
      <c r="I22" s="149"/>
      <c r="J22" s="13"/>
      <c r="K22" s="14"/>
      <c r="L22" s="11"/>
      <c r="M22" s="8"/>
      <c r="N22" s="9"/>
      <c r="O22" s="9"/>
      <c r="P22" s="10"/>
      <c r="Q22" s="11"/>
      <c r="R22" s="12"/>
      <c r="S22" s="11"/>
      <c r="T22" s="11"/>
      <c r="U22" s="15"/>
      <c r="V22" s="11"/>
      <c r="W22" s="8"/>
      <c r="X22" s="9"/>
      <c r="Y22" s="9"/>
      <c r="Z22" s="10"/>
      <c r="AA22" s="11"/>
      <c r="AB22" s="29"/>
      <c r="AC22" s="259"/>
      <c r="AD22" s="11"/>
      <c r="AE22" s="15"/>
      <c r="AZ22" s="5"/>
    </row>
    <row r="23" spans="1:52">
      <c r="A23" s="123" t="s">
        <v>345</v>
      </c>
      <c r="B23" s="21"/>
      <c r="C23" s="21"/>
      <c r="D23" s="21"/>
      <c r="E23" s="21"/>
      <c r="F23" s="31"/>
      <c r="G23" s="5"/>
      <c r="H23" s="5"/>
      <c r="I23" s="149"/>
      <c r="J23" s="13"/>
      <c r="K23" s="14"/>
      <c r="L23" s="10"/>
      <c r="M23" s="11"/>
      <c r="N23" s="12"/>
      <c r="O23" s="11"/>
      <c r="P23" s="11"/>
      <c r="Q23" s="15"/>
      <c r="R23" s="11"/>
      <c r="S23" s="8"/>
      <c r="T23" s="9"/>
      <c r="U23" s="10"/>
      <c r="V23" s="11"/>
      <c r="W23" s="12"/>
      <c r="X23" s="11"/>
      <c r="Y23" s="11"/>
      <c r="Z23" s="15"/>
      <c r="AA23" s="29"/>
      <c r="AB23" s="16"/>
      <c r="AC23" s="256"/>
      <c r="AD23" s="21"/>
      <c r="AE23" s="31"/>
    </row>
    <row r="24" spans="1:52">
      <c r="A24" s="5" t="s">
        <v>348</v>
      </c>
      <c r="B24" s="16" t="s">
        <v>499</v>
      </c>
      <c r="C24" s="16" t="s">
        <v>565</v>
      </c>
      <c r="D24" s="133" t="s">
        <v>166</v>
      </c>
      <c r="E24" s="132" t="s">
        <v>167</v>
      </c>
      <c r="F24" s="7" t="s">
        <v>512</v>
      </c>
      <c r="G24" s="5" t="s">
        <v>11</v>
      </c>
      <c r="H24" s="5" t="s">
        <v>387</v>
      </c>
      <c r="I24" s="149">
        <v>30.20800027330116</v>
      </c>
      <c r="J24" s="13" t="s">
        <v>293</v>
      </c>
      <c r="K24" s="14">
        <v>0.16641171110104386</v>
      </c>
      <c r="L24" s="10"/>
      <c r="M24" s="11"/>
      <c r="N24" s="12"/>
      <c r="O24" s="11"/>
      <c r="P24" s="11"/>
      <c r="Q24" s="15"/>
      <c r="R24" s="11"/>
      <c r="S24" s="8">
        <v>9</v>
      </c>
      <c r="T24" s="9"/>
      <c r="U24" s="10">
        <v>0.741705180520562</v>
      </c>
      <c r="V24" s="11"/>
      <c r="W24" s="12"/>
      <c r="X24" s="11">
        <v>30.22689265202402</v>
      </c>
      <c r="Y24" s="11" t="s">
        <v>293</v>
      </c>
      <c r="Z24" s="15">
        <v>0.21734820662518262</v>
      </c>
      <c r="AA24" s="29"/>
      <c r="AB24" s="5" t="s">
        <v>551</v>
      </c>
      <c r="AD24" s="5"/>
      <c r="AE24" s="5"/>
      <c r="AF24" s="5"/>
    </row>
    <row r="25" spans="1:52">
      <c r="A25" s="324" t="s">
        <v>213</v>
      </c>
      <c r="B25" s="21" t="s">
        <v>332</v>
      </c>
      <c r="C25" s="21" t="s">
        <v>214</v>
      </c>
      <c r="D25" s="133" t="s">
        <v>168</v>
      </c>
      <c r="E25" s="132" t="s">
        <v>726</v>
      </c>
      <c r="F25" s="7" t="s">
        <v>513</v>
      </c>
      <c r="G25" s="5" t="s">
        <v>334</v>
      </c>
      <c r="H25" s="5" t="s">
        <v>387</v>
      </c>
      <c r="I25" s="149">
        <v>30.471801519993466</v>
      </c>
      <c r="J25" s="13" t="s">
        <v>293</v>
      </c>
      <c r="K25" s="14">
        <v>7.8751570008153055E-2</v>
      </c>
      <c r="L25" s="10"/>
      <c r="M25" s="11"/>
      <c r="N25" s="12"/>
      <c r="O25" s="11"/>
      <c r="P25" s="11"/>
      <c r="Q25" s="15"/>
      <c r="R25" s="11"/>
      <c r="S25" s="8">
        <v>12</v>
      </c>
      <c r="T25" s="9"/>
      <c r="U25" s="10">
        <v>0.38</v>
      </c>
      <c r="V25" s="11" t="s">
        <v>293</v>
      </c>
      <c r="W25" s="12">
        <v>27.72</v>
      </c>
      <c r="X25" s="11">
        <v>31.559009147851167</v>
      </c>
      <c r="Y25" s="11" t="s">
        <v>293</v>
      </c>
      <c r="Z25" s="15">
        <v>0.32611382445650755</v>
      </c>
      <c r="AA25" s="29"/>
      <c r="AB25" s="30" t="s">
        <v>687</v>
      </c>
      <c r="AC25" s="256"/>
      <c r="AD25" s="21"/>
      <c r="AE25" s="31"/>
    </row>
    <row r="26" spans="1:52">
      <c r="A26" s="5"/>
      <c r="B26" s="21"/>
      <c r="C26" s="21"/>
      <c r="D26" s="133"/>
      <c r="E26" s="132"/>
      <c r="F26" s="7"/>
      <c r="G26" s="5"/>
      <c r="H26" s="5"/>
      <c r="I26" s="149"/>
      <c r="J26" s="13"/>
      <c r="K26" s="14"/>
      <c r="L26" s="10"/>
      <c r="M26" s="11"/>
      <c r="N26" s="12"/>
      <c r="O26" s="11"/>
      <c r="P26" s="11"/>
      <c r="Q26" s="15"/>
      <c r="R26" s="11"/>
      <c r="S26" s="8"/>
      <c r="T26" s="9"/>
      <c r="U26" s="10"/>
      <c r="V26" s="11"/>
      <c r="W26" s="12"/>
      <c r="X26" s="11"/>
      <c r="Y26" s="11"/>
      <c r="Z26" s="15"/>
      <c r="AA26" s="29"/>
      <c r="AB26" s="30"/>
      <c r="AC26" s="256"/>
      <c r="AD26" s="21"/>
      <c r="AE26" s="31"/>
    </row>
    <row r="27" spans="1:52">
      <c r="A27" s="123" t="s">
        <v>398</v>
      </c>
      <c r="B27" s="21"/>
      <c r="C27" s="321" t="s">
        <v>400</v>
      </c>
      <c r="D27" s="278"/>
      <c r="E27" s="279"/>
      <c r="F27" s="310"/>
      <c r="G27" s="84"/>
      <c r="H27" s="84"/>
      <c r="I27" s="154">
        <v>32.25</v>
      </c>
      <c r="J27" s="82" t="s">
        <v>293</v>
      </c>
      <c r="K27" s="83">
        <v>0.05</v>
      </c>
      <c r="L27" s="10"/>
      <c r="M27" s="11"/>
      <c r="N27" s="12"/>
      <c r="O27" s="11"/>
      <c r="P27" s="11"/>
      <c r="Q27" s="15"/>
      <c r="R27" s="11"/>
      <c r="S27" s="8"/>
      <c r="T27" s="9"/>
      <c r="U27" s="10"/>
      <c r="V27" s="11"/>
      <c r="W27" s="12"/>
      <c r="X27" s="11"/>
      <c r="Y27" s="11"/>
      <c r="Z27" s="15"/>
      <c r="AA27" s="29"/>
      <c r="AB27" s="27" t="s">
        <v>852</v>
      </c>
      <c r="AC27" s="256"/>
      <c r="AD27" s="21"/>
      <c r="AE27" s="31"/>
    </row>
    <row r="28" spans="1:52">
      <c r="A28" s="5"/>
      <c r="B28" s="6"/>
      <c r="C28" s="6"/>
      <c r="D28" s="6"/>
      <c r="E28" s="6"/>
      <c r="F28" s="64"/>
      <c r="G28" s="5"/>
      <c r="H28" s="5"/>
      <c r="I28" s="150"/>
      <c r="J28" s="11"/>
      <c r="K28" s="15"/>
      <c r="L28" s="8"/>
      <c r="M28" s="9"/>
      <c r="N28" s="9"/>
      <c r="O28" s="10"/>
      <c r="P28" s="11"/>
      <c r="Q28" s="12"/>
      <c r="R28" s="11"/>
      <c r="S28" s="11"/>
      <c r="T28" s="15"/>
      <c r="U28" s="11"/>
      <c r="V28" s="8"/>
      <c r="W28" s="9"/>
      <c r="X28" s="9"/>
      <c r="Y28" s="10"/>
      <c r="Z28" s="11"/>
      <c r="AA28" s="12"/>
      <c r="AB28" s="11"/>
      <c r="AC28" s="258"/>
      <c r="AD28" s="15"/>
      <c r="AE28" s="11"/>
      <c r="AF28" s="8"/>
    </row>
    <row r="29" spans="1:52" ht="16">
      <c r="A29" s="33" t="s">
        <v>365</v>
      </c>
      <c r="B29" s="6"/>
      <c r="C29" s="6"/>
      <c r="D29" s="6"/>
      <c r="E29" s="6"/>
      <c r="F29" s="64"/>
      <c r="G29" s="5"/>
      <c r="H29" s="5"/>
      <c r="I29" s="150"/>
      <c r="J29" s="11"/>
      <c r="K29" s="15"/>
      <c r="L29" s="8"/>
      <c r="M29" s="9"/>
      <c r="N29" s="9"/>
      <c r="O29" s="10"/>
      <c r="P29" s="11"/>
      <c r="Q29" s="12"/>
      <c r="R29" s="11"/>
      <c r="S29" s="11"/>
      <c r="T29" s="15"/>
      <c r="U29" s="11"/>
      <c r="V29" s="8"/>
      <c r="W29" s="9"/>
      <c r="X29" s="9"/>
      <c r="Y29" s="10"/>
      <c r="Z29" s="11"/>
      <c r="AA29" s="12"/>
      <c r="AB29" s="11"/>
      <c r="AC29" s="258"/>
      <c r="AD29" s="15"/>
      <c r="AE29" s="11"/>
      <c r="AF29" s="8"/>
    </row>
    <row r="30" spans="1:52">
      <c r="H30" s="16"/>
    </row>
    <row r="31" spans="1:52">
      <c r="A31" s="123" t="s">
        <v>283</v>
      </c>
      <c r="B31" s="6"/>
      <c r="C31" s="6"/>
      <c r="D31" s="6"/>
      <c r="E31" s="6"/>
      <c r="F31" s="64"/>
      <c r="G31" s="5"/>
      <c r="H31" s="5"/>
      <c r="I31" s="150"/>
      <c r="J31" s="11"/>
      <c r="K31" s="15"/>
      <c r="L31" s="8"/>
      <c r="M31" s="9"/>
      <c r="N31" s="9"/>
      <c r="O31" s="10"/>
      <c r="P31" s="11"/>
      <c r="Q31" s="12"/>
      <c r="R31" s="11"/>
      <c r="S31" s="11"/>
      <c r="T31" s="15"/>
      <c r="U31" s="11"/>
      <c r="V31" s="8"/>
      <c r="W31" s="9"/>
      <c r="X31" s="9"/>
      <c r="Y31" s="10"/>
      <c r="Z31" s="11"/>
      <c r="AA31" s="12"/>
      <c r="AC31" s="258"/>
      <c r="AD31" s="15"/>
      <c r="AE31" s="11"/>
      <c r="AF31" s="8"/>
    </row>
    <row r="32" spans="1:52" s="6" customFormat="1">
      <c r="B32" s="120" t="s">
        <v>328</v>
      </c>
      <c r="F32" s="64"/>
      <c r="G32" s="5"/>
      <c r="H32" s="5"/>
      <c r="I32" s="150"/>
      <c r="J32" s="11"/>
      <c r="K32" s="15"/>
      <c r="N32" s="19"/>
      <c r="P32" s="19"/>
      <c r="Q32" s="64"/>
      <c r="R32" s="64"/>
      <c r="S32" s="64"/>
      <c r="U32" s="19"/>
      <c r="AC32" s="260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</row>
    <row r="33" spans="1:52" s="6" customFormat="1">
      <c r="A33" s="6" t="s">
        <v>148</v>
      </c>
      <c r="B33" s="6" t="s">
        <v>697</v>
      </c>
      <c r="C33" s="6" t="s">
        <v>856</v>
      </c>
      <c r="D33" s="134" t="s">
        <v>496</v>
      </c>
      <c r="E33" s="134" t="s">
        <v>497</v>
      </c>
      <c r="F33" s="64" t="s">
        <v>515</v>
      </c>
      <c r="G33" s="6" t="s">
        <v>364</v>
      </c>
      <c r="H33" s="6" t="s">
        <v>327</v>
      </c>
      <c r="I33" s="120">
        <v>32.83</v>
      </c>
      <c r="J33" s="120" t="s">
        <v>293</v>
      </c>
      <c r="K33" s="275">
        <v>0.20773629219059855</v>
      </c>
      <c r="L33" s="6" t="s">
        <v>249</v>
      </c>
      <c r="M33" s="6">
        <v>38</v>
      </c>
      <c r="N33" s="6">
        <v>17.62</v>
      </c>
      <c r="O33" s="6">
        <v>106</v>
      </c>
      <c r="P33" s="6">
        <v>3.53</v>
      </c>
      <c r="Q33" s="6" t="s">
        <v>376</v>
      </c>
      <c r="R33" s="6" t="s">
        <v>376</v>
      </c>
      <c r="S33" s="6" t="s">
        <v>376</v>
      </c>
      <c r="T33" s="6" t="s">
        <v>409</v>
      </c>
      <c r="AB33" s="5" t="s">
        <v>672</v>
      </c>
      <c r="AC33" s="260"/>
    </row>
    <row r="34" spans="1:52" s="6" customFormat="1" ht="28">
      <c r="A34" s="6" t="s">
        <v>260</v>
      </c>
      <c r="B34" s="6" t="s">
        <v>18</v>
      </c>
      <c r="C34" s="6" t="s">
        <v>658</v>
      </c>
      <c r="D34" s="133" t="s">
        <v>494</v>
      </c>
      <c r="E34" s="132" t="s">
        <v>495</v>
      </c>
      <c r="F34" s="7" t="s">
        <v>514</v>
      </c>
      <c r="G34" s="326" t="s">
        <v>364</v>
      </c>
      <c r="H34" s="326" t="s">
        <v>327</v>
      </c>
      <c r="I34" s="150">
        <v>31.91</v>
      </c>
      <c r="J34" s="11" t="s">
        <v>293</v>
      </c>
      <c r="K34" s="15">
        <v>0.28000000000000003</v>
      </c>
      <c r="L34" s="6" t="s">
        <v>249</v>
      </c>
      <c r="M34" s="6">
        <v>38</v>
      </c>
      <c r="N34" s="19">
        <v>17.63</v>
      </c>
      <c r="O34" s="6">
        <v>106</v>
      </c>
      <c r="P34" s="19">
        <v>3.71</v>
      </c>
      <c r="Q34" s="64" t="s">
        <v>376</v>
      </c>
      <c r="R34" s="64" t="s">
        <v>376</v>
      </c>
      <c r="S34" s="86" t="s">
        <v>203</v>
      </c>
      <c r="T34" s="6" t="s">
        <v>262</v>
      </c>
      <c r="AB34" s="315" t="s">
        <v>670</v>
      </c>
      <c r="AC34" s="260"/>
      <c r="AD34" s="19"/>
    </row>
    <row r="35" spans="1:52">
      <c r="H35" s="16"/>
    </row>
    <row r="36" spans="1:52" s="6" customFormat="1">
      <c r="B36" s="120" t="s">
        <v>857</v>
      </c>
      <c r="F36" s="64"/>
      <c r="G36" s="326"/>
      <c r="H36" s="326"/>
      <c r="I36" s="150"/>
      <c r="J36" s="11"/>
      <c r="K36" s="15"/>
      <c r="N36" s="19"/>
      <c r="P36" s="19"/>
      <c r="Q36" s="64"/>
      <c r="R36" s="64"/>
      <c r="S36" s="64"/>
      <c r="U36" s="19"/>
      <c r="AC36" s="260"/>
      <c r="AG36" s="175"/>
      <c r="AH36" s="175"/>
      <c r="AI36" s="175"/>
      <c r="AJ36" s="175"/>
      <c r="AK36" s="175"/>
      <c r="AL36" s="175"/>
      <c r="AM36" s="175"/>
      <c r="AN36" s="175"/>
      <c r="AO36" s="175"/>
      <c r="AP36" s="175"/>
      <c r="AQ36" s="175"/>
      <c r="AR36" s="175"/>
      <c r="AS36" s="175"/>
      <c r="AT36" s="175"/>
      <c r="AU36" s="175"/>
      <c r="AV36" s="175"/>
      <c r="AW36" s="175"/>
      <c r="AX36" s="175"/>
      <c r="AY36" s="175"/>
    </row>
    <row r="37" spans="1:52" s="6" customFormat="1">
      <c r="A37" s="6" t="s">
        <v>369</v>
      </c>
      <c r="B37" s="6" t="s">
        <v>300</v>
      </c>
      <c r="C37" s="6" t="s">
        <v>621</v>
      </c>
      <c r="D37" s="133" t="s">
        <v>34</v>
      </c>
      <c r="E37" s="132" t="s">
        <v>728</v>
      </c>
      <c r="F37" s="7" t="s">
        <v>516</v>
      </c>
      <c r="G37" s="19" t="s">
        <v>334</v>
      </c>
      <c r="H37" s="326" t="s">
        <v>387</v>
      </c>
      <c r="I37" s="149">
        <v>33.019160117626015</v>
      </c>
      <c r="J37" s="13" t="s">
        <v>293</v>
      </c>
      <c r="K37" s="14">
        <v>0.11752166653295312</v>
      </c>
      <c r="N37" s="19"/>
      <c r="P37" s="19"/>
      <c r="Q37" s="64"/>
      <c r="R37" s="64"/>
      <c r="S37" s="64"/>
      <c r="U37" s="19"/>
      <c r="AB37" s="6" t="s">
        <v>571</v>
      </c>
      <c r="AC37" s="260"/>
      <c r="AG37" s="175"/>
      <c r="AH37" s="175"/>
      <c r="AI37" s="175"/>
      <c r="AJ37" s="175"/>
      <c r="AK37" s="175"/>
      <c r="AL37" s="175"/>
      <c r="AM37" s="175"/>
      <c r="AN37" s="175"/>
      <c r="AO37" s="175"/>
      <c r="AP37" s="175"/>
      <c r="AQ37" s="175"/>
      <c r="AR37" s="175"/>
      <c r="AS37" s="175"/>
      <c r="AT37" s="175"/>
      <c r="AU37" s="175"/>
      <c r="AV37" s="175"/>
      <c r="AW37" s="175"/>
      <c r="AX37" s="175"/>
      <c r="AY37" s="175"/>
    </row>
    <row r="38" spans="1:52" s="45" customFormat="1">
      <c r="A38" s="35"/>
      <c r="B38" s="63" t="s">
        <v>195</v>
      </c>
      <c r="C38" s="36"/>
      <c r="D38" s="36"/>
      <c r="E38" s="6"/>
      <c r="F38" s="64"/>
      <c r="G38" s="326"/>
      <c r="H38" s="326"/>
      <c r="I38" s="155"/>
      <c r="J38" s="41"/>
      <c r="K38" s="43"/>
      <c r="L38" s="38"/>
      <c r="M38" s="39"/>
      <c r="N38" s="39"/>
      <c r="O38" s="40"/>
      <c r="P38" s="41"/>
      <c r="Q38" s="42"/>
      <c r="R38" s="41"/>
      <c r="S38" s="41"/>
      <c r="T38" s="43"/>
      <c r="U38" s="41"/>
      <c r="V38" s="38"/>
      <c r="W38" s="39"/>
      <c r="X38" s="39"/>
      <c r="Y38" s="40"/>
      <c r="Z38" s="41"/>
      <c r="AA38" s="42"/>
      <c r="AB38" s="11"/>
      <c r="AC38" s="258"/>
      <c r="AD38" s="43"/>
      <c r="AE38" s="41"/>
      <c r="AF38" s="38"/>
      <c r="AG38" s="175"/>
      <c r="AH38" s="175"/>
      <c r="AI38" s="175"/>
      <c r="AJ38" s="175"/>
      <c r="AK38" s="175"/>
      <c r="AL38" s="175"/>
      <c r="AM38" s="175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</row>
    <row r="39" spans="1:52" ht="15">
      <c r="A39" s="5" t="s">
        <v>272</v>
      </c>
      <c r="B39" s="6" t="s">
        <v>263</v>
      </c>
      <c r="C39" s="6" t="s">
        <v>620</v>
      </c>
      <c r="D39" s="134" t="s">
        <v>90</v>
      </c>
      <c r="E39" s="134" t="s">
        <v>729</v>
      </c>
      <c r="F39" s="7">
        <v>56946</v>
      </c>
      <c r="G39" s="326" t="s">
        <v>352</v>
      </c>
      <c r="H39" s="326" t="s">
        <v>82</v>
      </c>
      <c r="I39" s="149">
        <v>33.263294812808098</v>
      </c>
      <c r="J39" s="13" t="s">
        <v>293</v>
      </c>
      <c r="K39" s="14">
        <v>6.5688640067851273E-2</v>
      </c>
      <c r="L39" s="11"/>
      <c r="M39" s="8">
        <v>11</v>
      </c>
      <c r="N39" s="9"/>
      <c r="O39" s="9">
        <v>1.1599999999999999</v>
      </c>
      <c r="P39" s="10">
        <v>36.4</v>
      </c>
      <c r="Q39" s="11" t="s">
        <v>293</v>
      </c>
      <c r="R39" s="12">
        <v>11.7</v>
      </c>
      <c r="S39" s="11">
        <v>33.263294812808098</v>
      </c>
      <c r="T39" s="11" t="s">
        <v>293</v>
      </c>
      <c r="U39" s="15">
        <v>6.5688640067851273E-2</v>
      </c>
      <c r="V39" s="11"/>
      <c r="W39" s="8"/>
      <c r="X39" s="9"/>
      <c r="Y39" s="9"/>
      <c r="Z39" s="10"/>
      <c r="AA39" s="11"/>
      <c r="AB39" s="19" t="s">
        <v>673</v>
      </c>
      <c r="AC39" s="261"/>
      <c r="AD39" s="11"/>
      <c r="AE39" s="15"/>
      <c r="AZ39" s="5"/>
    </row>
    <row r="40" spans="1:52">
      <c r="A40" s="5" t="s">
        <v>312</v>
      </c>
      <c r="B40" s="6" t="s">
        <v>264</v>
      </c>
      <c r="C40" s="6" t="s">
        <v>354</v>
      </c>
      <c r="D40" s="133" t="s">
        <v>89</v>
      </c>
      <c r="E40" s="132" t="s">
        <v>730</v>
      </c>
      <c r="F40" s="7">
        <v>56991</v>
      </c>
      <c r="G40" s="326" t="s">
        <v>352</v>
      </c>
      <c r="H40" s="326" t="s">
        <v>82</v>
      </c>
      <c r="I40" s="149">
        <v>33.30227490355265</v>
      </c>
      <c r="J40" s="13" t="s">
        <v>293</v>
      </c>
      <c r="K40" s="14">
        <v>9.4504010624788262E-2</v>
      </c>
      <c r="L40" s="11"/>
      <c r="M40" s="8">
        <v>3</v>
      </c>
      <c r="N40" s="9"/>
      <c r="O40" s="9">
        <v>0.19</v>
      </c>
      <c r="P40" s="10">
        <v>34.799999999999997</v>
      </c>
      <c r="Q40" s="11" t="s">
        <v>293</v>
      </c>
      <c r="R40" s="12">
        <v>8.3000000000000007</v>
      </c>
      <c r="S40" s="11">
        <v>33.30227490355265</v>
      </c>
      <c r="T40" s="11" t="s">
        <v>293</v>
      </c>
      <c r="U40" s="15">
        <v>9.4504010624788262E-2</v>
      </c>
      <c r="V40" s="11"/>
      <c r="W40" s="8"/>
      <c r="X40" s="9"/>
      <c r="Y40" s="9"/>
      <c r="Z40" s="10"/>
      <c r="AA40" s="11"/>
      <c r="AB40" s="19" t="s">
        <v>674</v>
      </c>
      <c r="AC40" s="261"/>
      <c r="AD40" s="11"/>
      <c r="AE40" s="15"/>
      <c r="AZ40" s="5"/>
    </row>
    <row r="41" spans="1:52" s="46" customFormat="1" ht="15">
      <c r="A41" s="6" t="s">
        <v>252</v>
      </c>
      <c r="B41" s="6" t="s">
        <v>846</v>
      </c>
      <c r="C41" s="6" t="s">
        <v>727</v>
      </c>
      <c r="D41" s="133" t="s">
        <v>35</v>
      </c>
      <c r="E41" s="132" t="s">
        <v>731</v>
      </c>
      <c r="F41" s="7" t="s">
        <v>517</v>
      </c>
      <c r="G41" s="326" t="s">
        <v>352</v>
      </c>
      <c r="H41" s="326" t="s">
        <v>387</v>
      </c>
      <c r="I41" s="150">
        <v>34.357443194155387</v>
      </c>
      <c r="J41" s="11" t="s">
        <v>293</v>
      </c>
      <c r="K41" s="15">
        <v>8.1842147245392891E-2</v>
      </c>
      <c r="L41" s="46" t="s">
        <v>249</v>
      </c>
      <c r="M41" s="46">
        <v>38</v>
      </c>
      <c r="N41" s="50">
        <v>19.72</v>
      </c>
      <c r="O41" s="46">
        <v>106</v>
      </c>
      <c r="P41" s="50">
        <v>3.47</v>
      </c>
      <c r="Q41" s="51" t="s">
        <v>376</v>
      </c>
      <c r="R41" s="51" t="s">
        <v>376</v>
      </c>
      <c r="S41" s="51" t="s">
        <v>376</v>
      </c>
      <c r="T41" s="46" t="s">
        <v>254</v>
      </c>
      <c r="U41" s="50" t="s">
        <v>314</v>
      </c>
      <c r="AB41" s="6" t="s">
        <v>669</v>
      </c>
      <c r="AC41" s="260"/>
      <c r="AG41" s="175"/>
      <c r="AH41" s="175"/>
      <c r="AI41" s="175"/>
      <c r="AJ41" s="175"/>
      <c r="AK41" s="175"/>
      <c r="AL41" s="175"/>
      <c r="AM41" s="175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</row>
    <row r="42" spans="1:52" s="46" customFormat="1">
      <c r="A42" s="6" t="s">
        <v>282</v>
      </c>
      <c r="B42" s="6" t="s">
        <v>253</v>
      </c>
      <c r="C42" s="6" t="s">
        <v>354</v>
      </c>
      <c r="D42" s="133" t="s">
        <v>4</v>
      </c>
      <c r="E42" s="132" t="s">
        <v>5</v>
      </c>
      <c r="F42" s="7" t="s">
        <v>518</v>
      </c>
      <c r="G42" s="326" t="s">
        <v>352</v>
      </c>
      <c r="H42" s="328" t="s">
        <v>327</v>
      </c>
      <c r="I42" s="150">
        <v>33.14</v>
      </c>
      <c r="J42" s="318" t="s">
        <v>293</v>
      </c>
      <c r="K42" s="15">
        <v>0.05</v>
      </c>
      <c r="L42" s="318"/>
      <c r="M42" s="8">
        <v>0</v>
      </c>
      <c r="N42" s="9">
        <v>0</v>
      </c>
      <c r="O42" s="9">
        <v>0</v>
      </c>
      <c r="P42" s="10">
        <v>0</v>
      </c>
      <c r="Q42" s="318" t="s">
        <v>293</v>
      </c>
      <c r="R42" s="12">
        <v>0</v>
      </c>
      <c r="S42" s="318">
        <v>0</v>
      </c>
      <c r="T42" s="318" t="s">
        <v>293</v>
      </c>
      <c r="U42" s="15">
        <v>0</v>
      </c>
      <c r="V42" s="318"/>
      <c r="W42" s="8">
        <v>36</v>
      </c>
      <c r="X42" s="9"/>
      <c r="Y42" s="9">
        <v>146.34</v>
      </c>
      <c r="Z42" s="10">
        <v>404.8</v>
      </c>
      <c r="AA42" s="318"/>
      <c r="AB42" s="329" t="s">
        <v>844</v>
      </c>
      <c r="AC42" s="260"/>
      <c r="AE42" s="15"/>
      <c r="AF42" s="11"/>
      <c r="AG42" s="8"/>
      <c r="AH42" s="175"/>
      <c r="AI42" s="175"/>
      <c r="AJ42" s="175"/>
      <c r="AL42" s="175"/>
      <c r="AM42" s="175"/>
      <c r="AN42" s="15"/>
      <c r="AO42" s="29"/>
      <c r="AR42" s="175"/>
      <c r="AS42" s="175"/>
      <c r="AT42" s="175"/>
      <c r="AU42" s="175"/>
      <c r="AV42" s="175"/>
      <c r="AW42" s="175"/>
      <c r="AX42" s="175"/>
      <c r="AY42" s="175"/>
    </row>
    <row r="43" spans="1:52" s="75" customFormat="1">
      <c r="B43" s="320" t="s">
        <v>507</v>
      </c>
      <c r="D43" s="77"/>
      <c r="E43" s="77"/>
      <c r="F43" s="86"/>
      <c r="G43" s="78"/>
      <c r="H43" s="78"/>
      <c r="I43" s="154">
        <v>33.28</v>
      </c>
      <c r="J43" s="13" t="s">
        <v>293</v>
      </c>
      <c r="K43" s="83">
        <v>0.06</v>
      </c>
      <c r="N43" s="79"/>
      <c r="P43" s="79"/>
      <c r="Q43" s="80"/>
      <c r="R43" s="80"/>
      <c r="S43" s="80"/>
      <c r="U43" s="79"/>
      <c r="AB43" s="77"/>
      <c r="AC43" s="260"/>
      <c r="AG43" s="175"/>
      <c r="AH43" s="175"/>
      <c r="AI43" s="175"/>
      <c r="AJ43" s="175"/>
      <c r="AK43" s="175"/>
      <c r="AL43" s="175"/>
      <c r="AM43" s="175"/>
      <c r="AN43" s="175"/>
      <c r="AO43" s="175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</row>
    <row r="44" spans="1:52" s="75" customFormat="1">
      <c r="B44" s="76"/>
      <c r="D44" s="77"/>
      <c r="E44" s="77"/>
      <c r="F44" s="86"/>
      <c r="G44" s="78"/>
      <c r="H44" s="78"/>
      <c r="I44" s="156"/>
      <c r="J44" s="13"/>
      <c r="K44" s="81"/>
      <c r="N44" s="79"/>
      <c r="P44" s="79"/>
      <c r="Q44" s="80"/>
      <c r="R44" s="80"/>
      <c r="S44" s="80"/>
      <c r="U44" s="79"/>
      <c r="AB44" s="77"/>
      <c r="AC44" s="260"/>
      <c r="AG44" s="175"/>
      <c r="AH44" s="175"/>
      <c r="AI44" s="175"/>
      <c r="AJ44" s="175"/>
      <c r="AK44" s="175"/>
      <c r="AL44" s="175"/>
      <c r="AM44" s="175"/>
      <c r="AN44" s="175"/>
      <c r="AO44" s="175"/>
      <c r="AP44" s="175"/>
      <c r="AQ44" s="175"/>
      <c r="AR44" s="175"/>
      <c r="AS44" s="175"/>
      <c r="AT44" s="175"/>
      <c r="AU44" s="175"/>
      <c r="AV44" s="175"/>
      <c r="AW44" s="175"/>
      <c r="AX44" s="175"/>
      <c r="AY44" s="175"/>
    </row>
    <row r="45" spans="1:52" s="46" customFormat="1">
      <c r="B45" s="120" t="s">
        <v>286</v>
      </c>
      <c r="F45" s="51"/>
      <c r="G45" s="47"/>
      <c r="H45" s="47"/>
      <c r="I45" s="157"/>
      <c r="J45" s="48"/>
      <c r="K45" s="49"/>
      <c r="N45" s="50"/>
      <c r="P45" s="50"/>
      <c r="Q45" s="51"/>
      <c r="R45" s="51"/>
      <c r="S45" s="51"/>
      <c r="T45" s="50"/>
      <c r="AB45" s="6"/>
      <c r="AC45" s="257"/>
      <c r="AG45" s="175"/>
      <c r="AH45" s="175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</row>
    <row r="46" spans="1:52" s="46" customFormat="1">
      <c r="A46" s="6" t="s">
        <v>190</v>
      </c>
      <c r="B46" s="6" t="s">
        <v>218</v>
      </c>
      <c r="C46" s="6" t="s">
        <v>219</v>
      </c>
      <c r="D46" s="133" t="s">
        <v>170</v>
      </c>
      <c r="E46" s="132" t="s">
        <v>169</v>
      </c>
      <c r="F46" s="7" t="s">
        <v>421</v>
      </c>
      <c r="G46" s="5" t="s">
        <v>288</v>
      </c>
      <c r="H46" s="5" t="s">
        <v>327</v>
      </c>
      <c r="I46" s="149">
        <v>33.32</v>
      </c>
      <c r="J46" s="13" t="s">
        <v>293</v>
      </c>
      <c r="K46" s="14">
        <v>0.05</v>
      </c>
      <c r="N46" s="50"/>
      <c r="P46" s="50"/>
      <c r="Q46" s="51"/>
      <c r="R46" s="51"/>
      <c r="S46" s="51"/>
      <c r="T46" s="50"/>
      <c r="AB46" s="5" t="s">
        <v>560</v>
      </c>
      <c r="AC46" s="257"/>
      <c r="AG46" s="175"/>
      <c r="AH46" s="175"/>
      <c r="AI46" s="175"/>
      <c r="AJ46" s="175"/>
      <c r="AK46" s="175"/>
      <c r="AL46" s="175"/>
      <c r="AM46" s="175"/>
      <c r="AN46" s="175"/>
      <c r="AO46" s="175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</row>
    <row r="47" spans="1:52" s="46" customFormat="1">
      <c r="A47" s="6" t="s">
        <v>285</v>
      </c>
      <c r="B47" s="6" t="s">
        <v>218</v>
      </c>
      <c r="C47" s="6" t="s">
        <v>284</v>
      </c>
      <c r="D47" s="133" t="s">
        <v>732</v>
      </c>
      <c r="E47" s="132" t="s">
        <v>733</v>
      </c>
      <c r="F47" s="7" t="s">
        <v>422</v>
      </c>
      <c r="G47" s="5" t="s">
        <v>352</v>
      </c>
      <c r="H47" s="5" t="s">
        <v>327</v>
      </c>
      <c r="I47" s="149">
        <v>33.03</v>
      </c>
      <c r="J47" s="13" t="s">
        <v>293</v>
      </c>
      <c r="K47" s="14">
        <v>0.08</v>
      </c>
      <c r="N47" s="50"/>
      <c r="P47" s="50"/>
      <c r="Q47" s="51"/>
      <c r="R47" s="51"/>
      <c r="S47" s="51"/>
      <c r="T47" s="50"/>
      <c r="AB47" s="5" t="s">
        <v>500</v>
      </c>
      <c r="AC47" s="257"/>
      <c r="AG47" s="175"/>
      <c r="AH47" s="175"/>
      <c r="AI47" s="175"/>
      <c r="AJ47" s="175"/>
      <c r="AK47" s="175"/>
      <c r="AL47" s="175"/>
      <c r="AM47" s="175"/>
      <c r="AN47" s="175"/>
      <c r="AO47" s="175"/>
      <c r="AP47" s="175"/>
      <c r="AQ47" s="175"/>
      <c r="AR47" s="175"/>
      <c r="AS47" s="175"/>
      <c r="AT47" s="175"/>
      <c r="AU47" s="175"/>
      <c r="AV47" s="175"/>
      <c r="AW47" s="175"/>
      <c r="AX47" s="175"/>
      <c r="AY47" s="175"/>
    </row>
    <row r="48" spans="1:52" s="46" customFormat="1">
      <c r="A48" s="36"/>
      <c r="B48" s="36"/>
      <c r="C48" s="36"/>
      <c r="D48" s="36"/>
      <c r="E48" s="36"/>
      <c r="F48" s="52"/>
      <c r="G48" s="47"/>
      <c r="H48" s="47"/>
      <c r="I48" s="157"/>
      <c r="J48" s="48"/>
      <c r="K48" s="49"/>
      <c r="N48" s="50"/>
      <c r="P48" s="50"/>
      <c r="Q48" s="51"/>
      <c r="R48" s="51"/>
      <c r="S48" s="51"/>
      <c r="T48" s="50"/>
      <c r="AB48" s="6"/>
      <c r="AC48" s="262"/>
      <c r="AG48" s="175"/>
      <c r="AH48" s="175"/>
      <c r="AI48" s="175"/>
      <c r="AJ48" s="175"/>
      <c r="AK48" s="175"/>
      <c r="AL48" s="175"/>
      <c r="AM48" s="175"/>
      <c r="AN48" s="175"/>
      <c r="AO48" s="175"/>
      <c r="AP48" s="175"/>
      <c r="AQ48" s="175"/>
      <c r="AR48" s="175"/>
      <c r="AS48" s="175"/>
      <c r="AT48" s="175"/>
      <c r="AU48" s="175"/>
      <c r="AV48" s="175"/>
      <c r="AW48" s="175"/>
      <c r="AX48" s="175"/>
      <c r="AY48" s="175"/>
    </row>
    <row r="49" spans="1:51">
      <c r="A49" s="121" t="s">
        <v>588</v>
      </c>
      <c r="B49" s="16"/>
      <c r="H49" s="16"/>
      <c r="AC49" s="263"/>
    </row>
    <row r="50" spans="1:51">
      <c r="A50" s="121"/>
      <c r="B50" s="74" t="s">
        <v>227</v>
      </c>
      <c r="H50" s="16"/>
      <c r="AC50" s="255"/>
    </row>
    <row r="51" spans="1:51" ht="15">
      <c r="A51" s="20" t="s">
        <v>302</v>
      </c>
      <c r="B51" s="6" t="s">
        <v>650</v>
      </c>
      <c r="C51" s="6" t="s">
        <v>556</v>
      </c>
      <c r="D51" s="133" t="s">
        <v>60</v>
      </c>
      <c r="E51" s="132" t="s">
        <v>734</v>
      </c>
      <c r="F51" s="7">
        <v>60865</v>
      </c>
      <c r="G51" s="330" t="s">
        <v>288</v>
      </c>
      <c r="H51" s="330" t="s">
        <v>82</v>
      </c>
      <c r="I51" s="152">
        <v>32.5</v>
      </c>
      <c r="J51" s="141" t="s">
        <v>293</v>
      </c>
      <c r="K51" s="142">
        <v>2.3325558539699923E-2</v>
      </c>
      <c r="L51" s="8"/>
      <c r="M51" s="9"/>
      <c r="N51" s="9"/>
      <c r="O51" s="10"/>
      <c r="P51" s="11"/>
      <c r="Q51" s="12"/>
      <c r="R51" s="11"/>
      <c r="S51" s="11"/>
      <c r="T51" s="15"/>
      <c r="U51" s="11"/>
      <c r="V51" s="8"/>
      <c r="W51" s="9"/>
      <c r="X51" s="9"/>
      <c r="Y51" s="10"/>
      <c r="Z51" s="11"/>
      <c r="AA51" s="12"/>
      <c r="AB51" s="27" t="s">
        <v>675</v>
      </c>
      <c r="AC51" s="255"/>
      <c r="AD51" s="15"/>
      <c r="AE51" s="11"/>
      <c r="AF51" s="8"/>
    </row>
    <row r="52" spans="1:51">
      <c r="A52" s="74"/>
      <c r="B52" s="16"/>
      <c r="H52" s="16"/>
      <c r="AB52" s="16"/>
      <c r="AC52" s="263"/>
    </row>
    <row r="53" spans="1:51">
      <c r="A53" s="74"/>
      <c r="B53" s="74" t="s">
        <v>98</v>
      </c>
      <c r="H53" s="16"/>
    </row>
    <row r="54" spans="1:51">
      <c r="A54" s="16" t="s">
        <v>106</v>
      </c>
      <c r="B54" s="6" t="s">
        <v>344</v>
      </c>
      <c r="C54" s="16" t="s">
        <v>107</v>
      </c>
      <c r="D54" s="133" t="s">
        <v>61</v>
      </c>
      <c r="E54" s="132" t="s">
        <v>735</v>
      </c>
      <c r="F54" s="7">
        <v>60870</v>
      </c>
      <c r="G54" s="330" t="s">
        <v>288</v>
      </c>
      <c r="H54" s="330" t="s">
        <v>82</v>
      </c>
      <c r="I54" s="152">
        <v>32.85</v>
      </c>
      <c r="J54" s="141" t="s">
        <v>293</v>
      </c>
      <c r="K54" s="142">
        <v>0.02</v>
      </c>
      <c r="AB54" s="5" t="s">
        <v>676</v>
      </c>
    </row>
    <row r="55" spans="1:51">
      <c r="A55" s="16" t="s">
        <v>108</v>
      </c>
      <c r="B55" s="6" t="s">
        <v>344</v>
      </c>
      <c r="C55" s="16" t="s">
        <v>304</v>
      </c>
      <c r="D55" s="133" t="s">
        <v>61</v>
      </c>
      <c r="E55" s="132" t="s">
        <v>735</v>
      </c>
      <c r="F55" s="7">
        <v>60872</v>
      </c>
      <c r="G55" s="330" t="s">
        <v>288</v>
      </c>
      <c r="H55" s="330" t="s">
        <v>82</v>
      </c>
      <c r="I55" s="152">
        <v>32.721378202475165</v>
      </c>
      <c r="J55" s="141" t="s">
        <v>293</v>
      </c>
      <c r="K55" s="142">
        <v>1.6956930415102822E-2</v>
      </c>
      <c r="AB55" s="6" t="s">
        <v>479</v>
      </c>
    </row>
    <row r="56" spans="1:51">
      <c r="A56" s="205"/>
      <c r="B56" s="139"/>
      <c r="C56" s="205"/>
      <c r="D56" s="206"/>
      <c r="E56" s="206"/>
      <c r="H56" s="16"/>
      <c r="AB56" s="27" t="s">
        <v>530</v>
      </c>
    </row>
    <row r="57" spans="1:51">
      <c r="A57" s="74"/>
      <c r="B57" s="74" t="s">
        <v>383</v>
      </c>
      <c r="H57" s="16"/>
    </row>
    <row r="58" spans="1:51">
      <c r="A58" s="16" t="s">
        <v>229</v>
      </c>
      <c r="B58" s="16" t="s">
        <v>616</v>
      </c>
      <c r="C58" s="16" t="s">
        <v>623</v>
      </c>
      <c r="D58" s="133" t="s">
        <v>36</v>
      </c>
      <c r="E58" s="132" t="s">
        <v>37</v>
      </c>
      <c r="F58" s="7" t="s">
        <v>423</v>
      </c>
      <c r="G58" s="12" t="s">
        <v>334</v>
      </c>
      <c r="H58" s="5" t="s">
        <v>387</v>
      </c>
      <c r="I58" s="150">
        <v>34.08308987439159</v>
      </c>
      <c r="J58" s="11" t="s">
        <v>293</v>
      </c>
      <c r="K58" s="15">
        <v>0.13110909096278178</v>
      </c>
      <c r="AB58" s="27" t="s">
        <v>476</v>
      </c>
    </row>
    <row r="59" spans="1:51" ht="14">
      <c r="A59" s="6" t="s">
        <v>297</v>
      </c>
      <c r="B59" s="16" t="s">
        <v>617</v>
      </c>
      <c r="C59" s="6" t="s">
        <v>298</v>
      </c>
      <c r="D59" s="133" t="s">
        <v>23</v>
      </c>
      <c r="E59" s="132" t="s">
        <v>24</v>
      </c>
      <c r="F59" s="7" t="s">
        <v>424</v>
      </c>
      <c r="G59" s="5" t="s">
        <v>364</v>
      </c>
      <c r="H59" s="5" t="s">
        <v>327</v>
      </c>
      <c r="I59" s="151">
        <v>32.76</v>
      </c>
      <c r="J59" s="136" t="s">
        <v>293</v>
      </c>
      <c r="K59" s="28">
        <v>0.12</v>
      </c>
      <c r="AB59" s="5" t="s">
        <v>677</v>
      </c>
      <c r="AC59"/>
      <c r="AD59"/>
    </row>
    <row r="60" spans="1:51" s="45" customFormat="1" ht="14">
      <c r="A60" s="6" t="s">
        <v>163</v>
      </c>
      <c r="B60" s="16" t="s">
        <v>616</v>
      </c>
      <c r="C60" s="6" t="s">
        <v>659</v>
      </c>
      <c r="D60" s="133" t="s">
        <v>73</v>
      </c>
      <c r="E60" s="132" t="s">
        <v>715</v>
      </c>
      <c r="F60" s="7" t="s">
        <v>425</v>
      </c>
      <c r="G60" s="5" t="s">
        <v>364</v>
      </c>
      <c r="H60" s="5" t="s">
        <v>327</v>
      </c>
      <c r="I60" s="149">
        <v>32.58</v>
      </c>
      <c r="J60" s="136" t="s">
        <v>293</v>
      </c>
      <c r="K60" s="14">
        <v>0.11</v>
      </c>
      <c r="L60" s="53"/>
      <c r="M60" s="54"/>
      <c r="N60" s="55"/>
      <c r="O60" s="54"/>
      <c r="P60" s="54"/>
      <c r="Q60" s="56"/>
      <c r="R60" s="54"/>
      <c r="S60" s="57"/>
      <c r="T60" s="58"/>
      <c r="U60" s="53"/>
      <c r="V60" s="54"/>
      <c r="W60" s="55"/>
      <c r="X60" s="54"/>
      <c r="Y60" s="54"/>
      <c r="Z60" s="56"/>
      <c r="AA60" s="59"/>
      <c r="AB60" s="5" t="s">
        <v>678</v>
      </c>
      <c r="AC60"/>
      <c r="AD60"/>
      <c r="AG60" s="175"/>
      <c r="AH60" s="175"/>
      <c r="AI60" s="175"/>
      <c r="AJ60" s="175"/>
      <c r="AK60" s="175"/>
      <c r="AL60" s="175"/>
      <c r="AM60" s="175"/>
      <c r="AN60" s="175"/>
      <c r="AO60" s="175"/>
      <c r="AP60" s="175"/>
      <c r="AQ60" s="175"/>
      <c r="AR60" s="175"/>
      <c r="AS60" s="175"/>
      <c r="AT60" s="175"/>
      <c r="AU60" s="175"/>
      <c r="AV60" s="175"/>
      <c r="AW60" s="175"/>
      <c r="AX60" s="175"/>
      <c r="AY60" s="175"/>
    </row>
    <row r="61" spans="1:51" s="45" customFormat="1" ht="14">
      <c r="A61" s="6"/>
      <c r="B61" s="320" t="s">
        <v>507</v>
      </c>
      <c r="C61" s="6"/>
      <c r="D61" s="133"/>
      <c r="E61" s="132"/>
      <c r="F61" s="7"/>
      <c r="G61" s="5"/>
      <c r="H61" s="5"/>
      <c r="I61" s="154">
        <v>32.659999999999997</v>
      </c>
      <c r="J61" s="207" t="s">
        <v>293</v>
      </c>
      <c r="K61" s="83">
        <v>0.18</v>
      </c>
      <c r="L61" s="53"/>
      <c r="M61" s="54"/>
      <c r="N61" s="55"/>
      <c r="O61" s="54"/>
      <c r="P61" s="54"/>
      <c r="Q61" s="56"/>
      <c r="R61" s="54"/>
      <c r="S61" s="57"/>
      <c r="T61" s="58"/>
      <c r="U61" s="53"/>
      <c r="V61" s="54"/>
      <c r="W61" s="55"/>
      <c r="X61" s="54"/>
      <c r="Y61" s="54"/>
      <c r="Z61" s="56"/>
      <c r="AA61" s="59"/>
      <c r="AB61" s="60"/>
      <c r="AC61"/>
      <c r="AD61"/>
      <c r="AG61" s="175"/>
      <c r="AH61" s="175"/>
      <c r="AI61" s="175"/>
      <c r="AJ61" s="175"/>
      <c r="AK61" s="175"/>
      <c r="AL61" s="175"/>
      <c r="AM61" s="175"/>
      <c r="AN61" s="175"/>
      <c r="AO61" s="175"/>
      <c r="AP61" s="175"/>
      <c r="AQ61" s="175"/>
      <c r="AR61" s="175"/>
      <c r="AS61" s="175"/>
      <c r="AT61" s="175"/>
      <c r="AU61" s="175"/>
      <c r="AV61" s="175"/>
      <c r="AW61" s="175"/>
      <c r="AX61" s="175"/>
      <c r="AY61" s="175"/>
    </row>
    <row r="62" spans="1:51" s="45" customFormat="1">
      <c r="A62" s="6"/>
      <c r="B62" s="16"/>
      <c r="C62" s="6"/>
      <c r="D62" s="6"/>
      <c r="E62" s="6"/>
      <c r="F62" s="64"/>
      <c r="G62" s="5"/>
      <c r="H62" s="5"/>
      <c r="I62" s="150"/>
      <c r="J62" s="11"/>
      <c r="K62" s="15"/>
      <c r="L62" s="53"/>
      <c r="M62" s="54"/>
      <c r="N62" s="55"/>
      <c r="O62" s="54"/>
      <c r="P62" s="54"/>
      <c r="Q62" s="56"/>
      <c r="R62" s="54"/>
      <c r="S62" s="57"/>
      <c r="T62" s="58"/>
      <c r="U62" s="53"/>
      <c r="V62" s="54"/>
      <c r="W62" s="55"/>
      <c r="X62" s="54"/>
      <c r="Y62" s="54"/>
      <c r="Z62" s="56"/>
      <c r="AA62" s="59"/>
      <c r="AC62" s="260"/>
      <c r="AG62" s="175"/>
      <c r="AH62" s="175"/>
      <c r="AI62" s="175"/>
      <c r="AJ62" s="175"/>
      <c r="AK62" s="175"/>
      <c r="AL62" s="175"/>
      <c r="AM62" s="175"/>
      <c r="AN62" s="175"/>
      <c r="AO62" s="175"/>
      <c r="AP62" s="175"/>
      <c r="AQ62" s="175"/>
      <c r="AR62" s="175"/>
      <c r="AS62" s="175"/>
      <c r="AT62" s="175"/>
      <c r="AU62" s="175"/>
      <c r="AV62" s="175"/>
      <c r="AW62" s="175"/>
      <c r="AX62" s="175"/>
      <c r="AY62" s="175"/>
    </row>
    <row r="63" spans="1:51" s="45" customFormat="1">
      <c r="A63" s="6"/>
      <c r="B63" s="74" t="s">
        <v>589</v>
      </c>
      <c r="C63" s="6"/>
      <c r="D63" s="6"/>
      <c r="E63" s="6"/>
      <c r="F63" s="64"/>
      <c r="G63" s="5"/>
      <c r="H63" s="5"/>
      <c r="I63" s="150"/>
      <c r="J63" s="11"/>
      <c r="K63" s="15"/>
      <c r="L63" s="53"/>
      <c r="M63" s="54"/>
      <c r="N63" s="55"/>
      <c r="O63" s="54"/>
      <c r="P63" s="54"/>
      <c r="Q63" s="56"/>
      <c r="R63" s="54"/>
      <c r="S63" s="57"/>
      <c r="T63" s="58"/>
      <c r="U63" s="53"/>
      <c r="V63" s="54"/>
      <c r="W63" s="55"/>
      <c r="X63" s="54"/>
      <c r="Y63" s="54"/>
      <c r="Z63" s="56"/>
      <c r="AA63" s="59"/>
      <c r="AB63" s="60"/>
      <c r="AC63" s="260"/>
      <c r="AG63" s="175"/>
      <c r="AH63" s="175"/>
      <c r="AI63" s="175"/>
      <c r="AJ63" s="175"/>
      <c r="AK63" s="175"/>
      <c r="AL63" s="175"/>
      <c r="AM63" s="175"/>
      <c r="AN63" s="175"/>
      <c r="AO63" s="175"/>
      <c r="AP63" s="175"/>
      <c r="AQ63" s="175"/>
      <c r="AR63" s="175"/>
      <c r="AS63" s="175"/>
      <c r="AT63" s="175"/>
      <c r="AU63" s="175"/>
      <c r="AV63" s="175"/>
      <c r="AW63" s="175"/>
      <c r="AX63" s="175"/>
      <c r="AY63" s="175"/>
    </row>
    <row r="64" spans="1:51" s="6" customFormat="1">
      <c r="A64" s="6" t="s">
        <v>237</v>
      </c>
      <c r="B64" s="6" t="s">
        <v>482</v>
      </c>
      <c r="C64" s="6" t="s">
        <v>238</v>
      </c>
      <c r="D64" s="133" t="s">
        <v>38</v>
      </c>
      <c r="E64" s="132" t="s">
        <v>39</v>
      </c>
      <c r="F64" s="7">
        <v>58804</v>
      </c>
      <c r="G64" s="5" t="s">
        <v>288</v>
      </c>
      <c r="H64" s="5" t="s">
        <v>82</v>
      </c>
      <c r="I64" s="149">
        <v>32.789317133840171</v>
      </c>
      <c r="J64" s="13" t="s">
        <v>293</v>
      </c>
      <c r="K64" s="14">
        <v>4.8880949859022416E-2</v>
      </c>
      <c r="L64" s="6" t="s">
        <v>239</v>
      </c>
      <c r="M64" s="6">
        <v>38</v>
      </c>
      <c r="N64" s="19">
        <v>24.28</v>
      </c>
      <c r="O64" s="6">
        <v>106</v>
      </c>
      <c r="P64" s="19">
        <v>9.26</v>
      </c>
      <c r="Q64" s="64" t="s">
        <v>376</v>
      </c>
      <c r="R64" s="64" t="s">
        <v>376</v>
      </c>
      <c r="S64" s="64" t="s">
        <v>376</v>
      </c>
      <c r="T64" s="6" t="s">
        <v>377</v>
      </c>
      <c r="AC64" s="260"/>
      <c r="AG64" s="175"/>
      <c r="AH64" s="175"/>
      <c r="AI64" s="175"/>
      <c r="AJ64" s="175"/>
      <c r="AK64" s="175"/>
      <c r="AL64" s="175"/>
      <c r="AM64" s="175"/>
      <c r="AN64" s="175"/>
      <c r="AO64" s="175"/>
      <c r="AP64" s="175"/>
      <c r="AQ64" s="175"/>
      <c r="AR64" s="175"/>
      <c r="AS64" s="175"/>
      <c r="AT64" s="175"/>
      <c r="AU64" s="175"/>
      <c r="AV64" s="175"/>
      <c r="AW64" s="175"/>
      <c r="AX64" s="175"/>
      <c r="AY64" s="175"/>
    </row>
    <row r="65" spans="1:51" s="6" customFormat="1">
      <c r="A65" s="6" t="s">
        <v>240</v>
      </c>
      <c r="B65" s="6" t="s">
        <v>482</v>
      </c>
      <c r="C65" s="6" t="s">
        <v>241</v>
      </c>
      <c r="D65" s="133" t="s">
        <v>40</v>
      </c>
      <c r="E65" s="132" t="s">
        <v>41</v>
      </c>
      <c r="F65" s="7">
        <v>58809</v>
      </c>
      <c r="G65" s="5" t="s">
        <v>288</v>
      </c>
      <c r="H65" s="5" t="s">
        <v>82</v>
      </c>
      <c r="I65" s="149">
        <v>32.756112405766842</v>
      </c>
      <c r="J65" s="13" t="s">
        <v>293</v>
      </c>
      <c r="K65" s="14">
        <v>5.0838236136695358E-2</v>
      </c>
      <c r="L65" s="6" t="s">
        <v>374</v>
      </c>
      <c r="M65" s="6">
        <v>38</v>
      </c>
      <c r="N65" s="19">
        <v>21.39</v>
      </c>
      <c r="O65" s="6">
        <v>106</v>
      </c>
      <c r="P65" s="19">
        <v>10.24</v>
      </c>
      <c r="Q65" s="64" t="s">
        <v>376</v>
      </c>
      <c r="R65" s="64" t="s">
        <v>376</v>
      </c>
      <c r="S65" s="64" t="s">
        <v>376</v>
      </c>
      <c r="T65" s="6" t="s">
        <v>377</v>
      </c>
      <c r="AB65" s="5" t="s">
        <v>541</v>
      </c>
      <c r="AC65" s="260"/>
      <c r="AG65" s="175"/>
      <c r="AH65" s="175"/>
      <c r="AI65" s="175"/>
      <c r="AJ65" s="175"/>
      <c r="AK65" s="175"/>
      <c r="AL65" s="175"/>
      <c r="AM65" s="175"/>
      <c r="AN65" s="175"/>
      <c r="AO65" s="175"/>
      <c r="AP65" s="175"/>
      <c r="AQ65" s="175"/>
      <c r="AR65" s="175"/>
      <c r="AS65" s="175"/>
      <c r="AT65" s="175"/>
      <c r="AU65" s="175"/>
      <c r="AV65" s="175"/>
      <c r="AW65" s="175"/>
      <c r="AX65" s="175"/>
      <c r="AY65" s="175"/>
    </row>
    <row r="66" spans="1:51" s="6" customFormat="1">
      <c r="B66" s="6" t="s">
        <v>615</v>
      </c>
      <c r="F66" s="7">
        <v>60854</v>
      </c>
      <c r="G66" s="330" t="s">
        <v>288</v>
      </c>
      <c r="H66" s="5" t="s">
        <v>82</v>
      </c>
      <c r="I66" s="152">
        <v>32.764598300906997</v>
      </c>
      <c r="J66" s="141" t="s">
        <v>293</v>
      </c>
      <c r="K66" s="142">
        <v>2.4648250411294138E-2</v>
      </c>
      <c r="N66" s="19"/>
      <c r="P66" s="19"/>
      <c r="Q66" s="64"/>
      <c r="R66" s="64"/>
      <c r="S66" s="64"/>
      <c r="AB66" s="46" t="s">
        <v>708</v>
      </c>
      <c r="AC66" s="260"/>
      <c r="AG66" s="175"/>
      <c r="AH66" s="175"/>
      <c r="AI66" s="175"/>
      <c r="AJ66" s="175"/>
      <c r="AK66" s="175"/>
      <c r="AL66" s="175"/>
      <c r="AM66" s="175"/>
      <c r="AN66" s="175"/>
      <c r="AO66" s="175"/>
      <c r="AP66" s="175"/>
      <c r="AQ66" s="175"/>
      <c r="AR66" s="175"/>
      <c r="AS66" s="175"/>
      <c r="AT66" s="175"/>
      <c r="AU66" s="175"/>
      <c r="AV66" s="175"/>
      <c r="AW66" s="175"/>
      <c r="AX66" s="175"/>
      <c r="AY66" s="175"/>
    </row>
    <row r="67" spans="1:51" s="6" customFormat="1">
      <c r="B67" s="320" t="s">
        <v>504</v>
      </c>
      <c r="F67" s="311"/>
      <c r="G67" s="47"/>
      <c r="H67" s="5"/>
      <c r="I67" s="154">
        <v>32.76</v>
      </c>
      <c r="J67" s="82" t="s">
        <v>293</v>
      </c>
      <c r="K67" s="83">
        <v>0.02</v>
      </c>
      <c r="N67" s="19"/>
      <c r="P67" s="19"/>
      <c r="Q67" s="64"/>
      <c r="R67" s="64"/>
      <c r="S67" s="64"/>
      <c r="AB67" s="46"/>
      <c r="AC67" s="260"/>
      <c r="AG67" s="175"/>
      <c r="AH67" s="175"/>
      <c r="AI67" s="175"/>
      <c r="AJ67" s="175"/>
      <c r="AK67" s="175"/>
      <c r="AL67" s="175"/>
      <c r="AM67" s="175"/>
      <c r="AN67" s="175"/>
      <c r="AO67" s="175"/>
      <c r="AP67" s="175"/>
      <c r="AQ67" s="175"/>
      <c r="AR67" s="175"/>
      <c r="AS67" s="175"/>
      <c r="AT67" s="175"/>
      <c r="AU67" s="175"/>
      <c r="AV67" s="175"/>
      <c r="AW67" s="175"/>
      <c r="AX67" s="175"/>
      <c r="AY67" s="175"/>
    </row>
    <row r="68" spans="1:51" s="6" customFormat="1">
      <c r="B68" s="90"/>
      <c r="F68" s="311"/>
      <c r="G68" s="47"/>
      <c r="H68" s="5"/>
      <c r="I68" s="154"/>
      <c r="J68" s="82"/>
      <c r="K68" s="83"/>
      <c r="N68" s="19"/>
      <c r="P68" s="19"/>
      <c r="Q68" s="64"/>
      <c r="R68" s="64"/>
      <c r="S68" s="64"/>
      <c r="AB68" s="46"/>
      <c r="AC68" s="260"/>
      <c r="AG68" s="175"/>
      <c r="AH68" s="175"/>
      <c r="AI68" s="175"/>
      <c r="AJ68" s="175"/>
      <c r="AK68" s="175"/>
      <c r="AL68" s="175"/>
      <c r="AM68" s="175"/>
      <c r="AN68" s="175"/>
      <c r="AO68" s="175"/>
      <c r="AP68" s="175"/>
      <c r="AQ68" s="175"/>
      <c r="AR68" s="175"/>
      <c r="AS68" s="175"/>
      <c r="AT68" s="175"/>
      <c r="AU68" s="175"/>
      <c r="AV68" s="175"/>
      <c r="AW68" s="175"/>
      <c r="AX68" s="175"/>
      <c r="AY68" s="175"/>
    </row>
    <row r="69" spans="1:51" s="284" customFormat="1" ht="15" customHeight="1">
      <c r="A69" s="5" t="s">
        <v>603</v>
      </c>
      <c r="B69" s="284" t="s">
        <v>594</v>
      </c>
      <c r="C69" s="284" t="s">
        <v>604</v>
      </c>
      <c r="D69" s="133" t="s">
        <v>605</v>
      </c>
      <c r="E69" s="132" t="s">
        <v>606</v>
      </c>
      <c r="F69" s="312"/>
      <c r="G69" s="285" t="s">
        <v>288</v>
      </c>
      <c r="H69" s="285" t="s">
        <v>82</v>
      </c>
      <c r="I69" s="286">
        <v>33.020000000000003</v>
      </c>
      <c r="J69" s="13" t="s">
        <v>293</v>
      </c>
      <c r="K69" s="287">
        <v>0.01</v>
      </c>
      <c r="L69" s="288"/>
      <c r="M69" s="289"/>
      <c r="N69" s="290"/>
      <c r="O69" s="291"/>
      <c r="P69" s="291"/>
      <c r="Q69" s="292">
        <v>33.020000000000003</v>
      </c>
      <c r="R69" s="11" t="s">
        <v>293</v>
      </c>
      <c r="S69" s="284">
        <v>0.01</v>
      </c>
      <c r="AB69" s="284" t="s">
        <v>607</v>
      </c>
    </row>
    <row r="70" spans="1:51" s="36" customFormat="1">
      <c r="A70" s="6" t="s">
        <v>228</v>
      </c>
      <c r="B70" s="6" t="s">
        <v>301</v>
      </c>
      <c r="C70" s="6" t="s">
        <v>619</v>
      </c>
      <c r="D70" s="133" t="s">
        <v>736</v>
      </c>
      <c r="E70" s="132" t="s">
        <v>737</v>
      </c>
      <c r="F70" s="64">
        <v>61237</v>
      </c>
      <c r="G70" s="5" t="s">
        <v>288</v>
      </c>
      <c r="H70" s="5" t="s">
        <v>82</v>
      </c>
      <c r="I70" s="152">
        <v>33.049999999999997</v>
      </c>
      <c r="J70" s="141" t="s">
        <v>293</v>
      </c>
      <c r="K70" s="142">
        <v>0.04</v>
      </c>
      <c r="N70" s="44"/>
      <c r="P70" s="44"/>
      <c r="Q70" s="52"/>
      <c r="R70" s="52"/>
      <c r="S70" s="52"/>
      <c r="AB70" s="5" t="s">
        <v>535</v>
      </c>
      <c r="AC70" s="261"/>
      <c r="AG70" s="175"/>
      <c r="AH70" s="175"/>
      <c r="AI70" s="175"/>
      <c r="AJ70" s="175"/>
      <c r="AK70" s="175"/>
      <c r="AL70" s="175"/>
      <c r="AM70" s="175"/>
      <c r="AN70" s="175"/>
      <c r="AO70" s="175"/>
      <c r="AP70" s="175"/>
      <c r="AQ70" s="175"/>
      <c r="AR70" s="175"/>
      <c r="AS70" s="175"/>
      <c r="AT70" s="175"/>
      <c r="AU70" s="175"/>
      <c r="AV70" s="175"/>
      <c r="AW70" s="175"/>
      <c r="AX70" s="175"/>
      <c r="AY70" s="175"/>
    </row>
    <row r="71" spans="1:51" s="36" customFormat="1">
      <c r="A71" s="6"/>
      <c r="B71" s="6"/>
      <c r="C71" s="6"/>
      <c r="D71" s="133" t="s">
        <v>21</v>
      </c>
      <c r="E71" s="132" t="s">
        <v>22</v>
      </c>
      <c r="F71" s="7" t="s">
        <v>426</v>
      </c>
      <c r="G71" s="5" t="s">
        <v>334</v>
      </c>
      <c r="H71" s="5" t="s">
        <v>327</v>
      </c>
      <c r="I71" s="149">
        <v>33.06</v>
      </c>
      <c r="J71" s="13" t="s">
        <v>293</v>
      </c>
      <c r="K71" s="14">
        <v>0.12</v>
      </c>
      <c r="N71" s="44"/>
      <c r="P71" s="44"/>
      <c r="Q71" s="52"/>
      <c r="R71" s="52"/>
      <c r="S71" s="52"/>
      <c r="AB71" s="6" t="s">
        <v>688</v>
      </c>
      <c r="AC71" s="260"/>
      <c r="AG71" s="175"/>
      <c r="AH71" s="175"/>
      <c r="AI71" s="175"/>
      <c r="AJ71" s="175"/>
      <c r="AK71" s="175"/>
      <c r="AL71" s="175"/>
      <c r="AM71" s="175"/>
      <c r="AN71" s="175"/>
      <c r="AO71" s="175"/>
      <c r="AP71" s="175"/>
      <c r="AQ71" s="175"/>
      <c r="AR71" s="175"/>
      <c r="AS71" s="175"/>
      <c r="AT71" s="175"/>
      <c r="AU71" s="175"/>
      <c r="AV71" s="175"/>
      <c r="AW71" s="175"/>
      <c r="AX71" s="175"/>
      <c r="AY71" s="175"/>
    </row>
    <row r="72" spans="1:51" s="36" customFormat="1">
      <c r="A72" s="6" t="s">
        <v>291</v>
      </c>
      <c r="B72" s="6" t="s">
        <v>301</v>
      </c>
      <c r="C72" s="6" t="s">
        <v>566</v>
      </c>
      <c r="D72" s="133" t="s">
        <v>30</v>
      </c>
      <c r="E72" s="132" t="s">
        <v>31</v>
      </c>
      <c r="F72" s="7">
        <v>60856</v>
      </c>
      <c r="G72" s="5" t="s">
        <v>288</v>
      </c>
      <c r="H72" s="5" t="s">
        <v>82</v>
      </c>
      <c r="I72" s="152">
        <v>33.049999999999997</v>
      </c>
      <c r="J72" s="141" t="s">
        <v>293</v>
      </c>
      <c r="K72" s="142">
        <v>0.02</v>
      </c>
      <c r="L72" s="126"/>
      <c r="M72" s="126"/>
      <c r="N72" s="127"/>
      <c r="O72" s="126"/>
      <c r="P72" s="127"/>
      <c r="Q72" s="128"/>
      <c r="R72" s="128"/>
      <c r="S72" s="128"/>
      <c r="T72" s="126"/>
      <c r="U72" s="126"/>
      <c r="V72" s="126"/>
      <c r="W72" s="126"/>
      <c r="X72" s="126"/>
      <c r="Y72" s="126"/>
      <c r="Z72" s="126"/>
      <c r="AA72" s="126"/>
      <c r="AB72" s="46"/>
      <c r="AC72" s="261"/>
      <c r="AG72" s="175"/>
      <c r="AH72" s="175"/>
      <c r="AI72" s="175"/>
      <c r="AJ72" s="175"/>
      <c r="AK72" s="175"/>
      <c r="AL72" s="175"/>
      <c r="AM72" s="175"/>
      <c r="AN72" s="175"/>
      <c r="AO72" s="175"/>
      <c r="AP72" s="175"/>
      <c r="AQ72" s="175"/>
      <c r="AR72" s="175"/>
      <c r="AS72" s="175"/>
      <c r="AT72" s="175"/>
      <c r="AU72" s="175"/>
      <c r="AV72" s="175"/>
      <c r="AW72" s="175"/>
      <c r="AX72" s="175"/>
      <c r="AY72" s="175"/>
    </row>
    <row r="73" spans="1:51" s="6" customFormat="1">
      <c r="A73" s="5" t="s">
        <v>182</v>
      </c>
      <c r="B73" s="6" t="s">
        <v>590</v>
      </c>
      <c r="C73" s="6" t="s">
        <v>396</v>
      </c>
      <c r="D73" s="133" t="s">
        <v>739</v>
      </c>
      <c r="E73" s="132" t="s">
        <v>738</v>
      </c>
      <c r="F73" s="7">
        <v>60869</v>
      </c>
      <c r="G73" s="5" t="s">
        <v>288</v>
      </c>
      <c r="H73" s="5" t="s">
        <v>82</v>
      </c>
      <c r="I73" s="152">
        <v>33.000244226174033</v>
      </c>
      <c r="J73" s="141" t="s">
        <v>293</v>
      </c>
      <c r="K73" s="142">
        <v>2.2858976070452619E-2</v>
      </c>
      <c r="N73" s="19"/>
      <c r="P73" s="19"/>
      <c r="Q73" s="64"/>
      <c r="R73" s="64"/>
      <c r="S73" s="64"/>
      <c r="U73" s="19"/>
      <c r="AC73" s="260"/>
      <c r="AG73" s="175"/>
      <c r="AH73" s="175"/>
      <c r="AI73" s="175"/>
      <c r="AJ73" s="175"/>
      <c r="AK73" s="175"/>
      <c r="AL73" s="175"/>
      <c r="AM73" s="175"/>
      <c r="AN73" s="175"/>
      <c r="AO73" s="175"/>
      <c r="AP73" s="175"/>
      <c r="AQ73" s="175"/>
      <c r="AR73" s="175"/>
      <c r="AS73" s="175"/>
      <c r="AT73" s="175"/>
      <c r="AU73" s="175"/>
      <c r="AV73" s="175"/>
      <c r="AW73" s="175"/>
      <c r="AX73" s="175"/>
      <c r="AY73" s="175"/>
    </row>
    <row r="74" spans="1:51" s="77" customFormat="1">
      <c r="B74" s="320" t="s">
        <v>506</v>
      </c>
      <c r="F74" s="86"/>
      <c r="G74" s="84"/>
      <c r="H74" s="84"/>
      <c r="I74" s="154">
        <v>33.03</v>
      </c>
      <c r="J74" s="13" t="s">
        <v>293</v>
      </c>
      <c r="K74" s="83">
        <v>0.03</v>
      </c>
      <c r="N74" s="85"/>
      <c r="P74" s="85"/>
      <c r="Q74" s="86"/>
      <c r="R74" s="86"/>
      <c r="S74" s="86"/>
      <c r="U74" s="85"/>
      <c r="AC74" s="261"/>
      <c r="AG74" s="175"/>
      <c r="AH74" s="175"/>
      <c r="AI74" s="175"/>
      <c r="AJ74" s="175"/>
      <c r="AK74" s="175"/>
      <c r="AL74" s="175"/>
      <c r="AM74" s="175"/>
      <c r="AN74" s="175"/>
      <c r="AO74" s="175"/>
      <c r="AP74" s="175"/>
      <c r="AQ74" s="175"/>
      <c r="AR74" s="175"/>
      <c r="AS74" s="175"/>
      <c r="AT74" s="175"/>
      <c r="AU74" s="175"/>
      <c r="AV74" s="175"/>
      <c r="AW74" s="175"/>
      <c r="AX74" s="175"/>
      <c r="AY74" s="175"/>
    </row>
    <row r="75" spans="1:51" s="77" customFormat="1">
      <c r="B75" s="76"/>
      <c r="F75" s="86"/>
      <c r="G75" s="84"/>
      <c r="H75" s="84"/>
      <c r="I75" s="154"/>
      <c r="J75" s="13"/>
      <c r="K75" s="83"/>
      <c r="N75" s="85"/>
      <c r="P75" s="85"/>
      <c r="Q75" s="86"/>
      <c r="R75" s="86"/>
      <c r="S75" s="86"/>
      <c r="U75" s="85"/>
      <c r="AC75" s="261"/>
      <c r="AG75" s="175"/>
      <c r="AH75" s="175"/>
      <c r="AI75" s="175"/>
      <c r="AJ75" s="175"/>
      <c r="AK75" s="175"/>
      <c r="AL75" s="175"/>
      <c r="AM75" s="175"/>
      <c r="AN75" s="175"/>
      <c r="AO75" s="175"/>
      <c r="AP75" s="175"/>
      <c r="AQ75" s="175"/>
      <c r="AR75" s="175"/>
      <c r="AS75" s="175"/>
      <c r="AT75" s="175"/>
      <c r="AU75" s="175"/>
      <c r="AV75" s="175"/>
      <c r="AW75" s="175"/>
      <c r="AX75" s="175"/>
      <c r="AY75" s="175"/>
    </row>
    <row r="76" spans="1:51" s="77" customFormat="1">
      <c r="B76" s="120" t="s">
        <v>6</v>
      </c>
      <c r="F76" s="86"/>
      <c r="G76" s="84"/>
      <c r="H76" s="84"/>
      <c r="I76" s="154"/>
      <c r="J76" s="13"/>
      <c r="K76" s="83"/>
      <c r="N76" s="85"/>
      <c r="P76" s="85"/>
      <c r="Q76" s="86"/>
      <c r="R76" s="86"/>
      <c r="S76" s="86"/>
      <c r="U76" s="85"/>
      <c r="AC76" s="257"/>
      <c r="AG76" s="175"/>
      <c r="AH76" s="175"/>
      <c r="AI76" s="175"/>
      <c r="AJ76" s="175"/>
      <c r="AK76" s="175"/>
      <c r="AL76" s="175"/>
      <c r="AM76" s="175"/>
      <c r="AN76" s="175"/>
      <c r="AO76" s="175"/>
      <c r="AP76" s="175"/>
      <c r="AQ76" s="175"/>
      <c r="AR76" s="175"/>
      <c r="AS76" s="175"/>
      <c r="AT76" s="175"/>
      <c r="AU76" s="175"/>
      <c r="AV76" s="175"/>
      <c r="AW76" s="175"/>
      <c r="AX76" s="175"/>
      <c r="AY76" s="175"/>
    </row>
    <row r="77" spans="1:51" s="6" customFormat="1">
      <c r="A77" s="205" t="s">
        <v>184</v>
      </c>
      <c r="B77" s="205" t="s">
        <v>183</v>
      </c>
      <c r="C77" s="205" t="s">
        <v>160</v>
      </c>
      <c r="D77" s="133" t="s">
        <v>740</v>
      </c>
      <c r="E77" s="132" t="s">
        <v>741</v>
      </c>
      <c r="F77" s="7">
        <v>60875</v>
      </c>
      <c r="G77" s="330" t="s">
        <v>288</v>
      </c>
      <c r="H77" s="330" t="s">
        <v>82</v>
      </c>
      <c r="I77" s="158">
        <v>32.99</v>
      </c>
      <c r="J77" s="137" t="s">
        <v>293</v>
      </c>
      <c r="K77" s="138">
        <v>0.01</v>
      </c>
      <c r="N77" s="19"/>
      <c r="P77" s="19"/>
      <c r="Q77" s="64"/>
      <c r="R77" s="64"/>
      <c r="S77" s="64"/>
      <c r="U77" s="19"/>
      <c r="AB77" s="5" t="s">
        <v>539</v>
      </c>
      <c r="AC77" s="260"/>
      <c r="AG77" s="208"/>
      <c r="AH77" s="208"/>
      <c r="AI77" s="208"/>
      <c r="AJ77" s="208"/>
      <c r="AK77" s="208"/>
      <c r="AL77" s="208"/>
      <c r="AM77" s="208"/>
      <c r="AN77" s="208"/>
      <c r="AO77" s="208"/>
      <c r="AP77" s="208"/>
      <c r="AQ77" s="208"/>
      <c r="AR77" s="208"/>
      <c r="AS77" s="208"/>
      <c r="AT77" s="208"/>
      <c r="AU77" s="208"/>
      <c r="AV77" s="208"/>
      <c r="AW77" s="208"/>
      <c r="AX77" s="208"/>
      <c r="AY77" s="208"/>
    </row>
    <row r="78" spans="1:51" s="6" customFormat="1">
      <c r="A78" s="205" t="s">
        <v>185</v>
      </c>
      <c r="B78" s="205" t="s">
        <v>183</v>
      </c>
      <c r="C78" s="205" t="s">
        <v>501</v>
      </c>
      <c r="D78" s="133" t="s">
        <v>742</v>
      </c>
      <c r="E78" s="132" t="s">
        <v>743</v>
      </c>
      <c r="F78" s="7">
        <v>60873</v>
      </c>
      <c r="G78" s="330" t="s">
        <v>288</v>
      </c>
      <c r="H78" s="330" t="s">
        <v>82</v>
      </c>
      <c r="I78" s="158">
        <v>32.97</v>
      </c>
      <c r="J78" s="137" t="s">
        <v>293</v>
      </c>
      <c r="K78" s="138">
        <v>0.01</v>
      </c>
      <c r="N78" s="19"/>
      <c r="P78" s="19"/>
      <c r="Q78" s="64"/>
      <c r="R78" s="64"/>
      <c r="S78" s="64"/>
      <c r="U78" s="19"/>
      <c r="AB78" s="5" t="s">
        <v>477</v>
      </c>
      <c r="AC78" s="255"/>
      <c r="AG78" s="208"/>
      <c r="AH78" s="208"/>
      <c r="AI78" s="208"/>
      <c r="AJ78" s="208"/>
      <c r="AK78" s="208"/>
      <c r="AL78" s="208"/>
      <c r="AM78" s="208"/>
      <c r="AN78" s="208"/>
      <c r="AO78" s="208"/>
      <c r="AP78" s="208"/>
      <c r="AQ78" s="208"/>
      <c r="AR78" s="208"/>
      <c r="AS78" s="208"/>
      <c r="AT78" s="208"/>
      <c r="AU78" s="208"/>
      <c r="AV78" s="208"/>
      <c r="AW78" s="208"/>
      <c r="AX78" s="208"/>
      <c r="AY78" s="208"/>
    </row>
    <row r="79" spans="1:51" s="6" customFormat="1">
      <c r="B79" s="120"/>
      <c r="F79" s="64"/>
      <c r="H79" s="19"/>
      <c r="I79" s="134"/>
      <c r="N79" s="19"/>
      <c r="P79" s="19"/>
      <c r="Q79" s="64"/>
      <c r="R79" s="64"/>
      <c r="S79" s="64"/>
      <c r="U79" s="19"/>
      <c r="AC79" s="260"/>
      <c r="AG79" s="208"/>
      <c r="AH79" s="208"/>
      <c r="AI79" s="208"/>
      <c r="AJ79" s="208"/>
      <c r="AK79" s="208"/>
      <c r="AL79" s="208"/>
      <c r="AM79" s="208"/>
      <c r="AN79" s="208"/>
      <c r="AO79" s="208"/>
      <c r="AP79" s="208"/>
      <c r="AQ79" s="208"/>
      <c r="AR79" s="208"/>
      <c r="AS79" s="208"/>
      <c r="AT79" s="208"/>
      <c r="AU79" s="208"/>
      <c r="AV79" s="208"/>
      <c r="AW79" s="208"/>
      <c r="AX79" s="208"/>
      <c r="AY79" s="208"/>
    </row>
    <row r="80" spans="1:51">
      <c r="B80" s="120" t="s">
        <v>373</v>
      </c>
      <c r="H80" s="16"/>
      <c r="AC80" s="260"/>
    </row>
    <row r="81" spans="1:52" s="6" customFormat="1" ht="15">
      <c r="A81" s="6" t="s">
        <v>271</v>
      </c>
      <c r="B81" s="6" t="s">
        <v>591</v>
      </c>
      <c r="C81" s="6" t="s">
        <v>94</v>
      </c>
      <c r="D81" s="134" t="s">
        <v>42</v>
      </c>
      <c r="E81" s="134" t="s">
        <v>744</v>
      </c>
      <c r="F81" s="7">
        <v>58812</v>
      </c>
      <c r="G81" s="5" t="s">
        <v>288</v>
      </c>
      <c r="H81" s="5" t="s">
        <v>82</v>
      </c>
      <c r="I81" s="149">
        <v>33.01</v>
      </c>
      <c r="J81" s="13" t="s">
        <v>293</v>
      </c>
      <c r="K81" s="14">
        <v>6.1932256652293016E-2</v>
      </c>
      <c r="L81" s="6" t="s">
        <v>374</v>
      </c>
      <c r="M81" s="6">
        <v>38</v>
      </c>
      <c r="N81" s="19">
        <v>20.09</v>
      </c>
      <c r="O81" s="6">
        <v>106</v>
      </c>
      <c r="P81" s="19">
        <v>9.7100000000000009</v>
      </c>
      <c r="Q81" s="87" t="s">
        <v>375</v>
      </c>
      <c r="R81" s="87" t="s">
        <v>375</v>
      </c>
      <c r="S81" s="64" t="s">
        <v>376</v>
      </c>
      <c r="T81" s="6" t="s">
        <v>377</v>
      </c>
      <c r="U81" s="6" t="s">
        <v>236</v>
      </c>
      <c r="AC81" s="260"/>
      <c r="AG81" s="175"/>
      <c r="AH81" s="175"/>
      <c r="AI81" s="175"/>
      <c r="AJ81" s="175"/>
      <c r="AK81" s="175"/>
      <c r="AL81" s="175"/>
      <c r="AM81" s="175"/>
      <c r="AN81" s="175"/>
      <c r="AO81" s="175"/>
      <c r="AP81" s="175"/>
      <c r="AQ81" s="175"/>
      <c r="AR81" s="175"/>
      <c r="AS81" s="175"/>
      <c r="AT81" s="175"/>
      <c r="AU81" s="175"/>
      <c r="AV81" s="175"/>
      <c r="AW81" s="175"/>
      <c r="AX81" s="175"/>
      <c r="AY81" s="175"/>
    </row>
    <row r="82" spans="1:52" ht="15">
      <c r="A82" s="5" t="s">
        <v>325</v>
      </c>
      <c r="B82" s="6" t="s">
        <v>591</v>
      </c>
      <c r="C82" s="6" t="s">
        <v>326</v>
      </c>
      <c r="D82" s="134" t="s">
        <v>91</v>
      </c>
      <c r="E82" s="134" t="s">
        <v>92</v>
      </c>
      <c r="F82" s="7">
        <v>56776</v>
      </c>
      <c r="G82" s="5" t="s">
        <v>288</v>
      </c>
      <c r="H82" s="5" t="s">
        <v>82</v>
      </c>
      <c r="I82" s="149">
        <v>33.049999999999997</v>
      </c>
      <c r="J82" s="13" t="s">
        <v>293</v>
      </c>
      <c r="K82" s="14">
        <v>0.09</v>
      </c>
      <c r="L82" s="11"/>
      <c r="M82" s="8">
        <v>4</v>
      </c>
      <c r="N82" s="9"/>
      <c r="O82" s="9">
        <v>0.66</v>
      </c>
      <c r="P82" s="10">
        <v>27.1</v>
      </c>
      <c r="Q82" s="11" t="s">
        <v>293</v>
      </c>
      <c r="R82" s="12">
        <v>3.1</v>
      </c>
      <c r="S82" s="11">
        <v>33.132192490018952</v>
      </c>
      <c r="T82" s="11" t="s">
        <v>293</v>
      </c>
      <c r="U82" s="15">
        <v>6.7368238485140272E-2</v>
      </c>
      <c r="V82" s="11"/>
      <c r="W82" s="8"/>
      <c r="X82" s="9"/>
      <c r="Y82" s="9"/>
      <c r="Z82" s="10"/>
      <c r="AA82" s="11"/>
      <c r="AB82" s="12"/>
      <c r="AC82" s="260"/>
      <c r="AD82" s="11"/>
      <c r="AE82" s="15"/>
      <c r="AZ82" s="5"/>
    </row>
    <row r="83" spans="1:52" s="6" customFormat="1" ht="15">
      <c r="A83" s="20" t="s">
        <v>151</v>
      </c>
      <c r="B83" s="20" t="s">
        <v>592</v>
      </c>
      <c r="C83" s="20" t="s">
        <v>622</v>
      </c>
      <c r="D83" s="134" t="s">
        <v>25</v>
      </c>
      <c r="E83" s="134" t="s">
        <v>26</v>
      </c>
      <c r="F83" s="7">
        <v>59150</v>
      </c>
      <c r="G83" s="5" t="s">
        <v>288</v>
      </c>
      <c r="H83" s="5" t="s">
        <v>82</v>
      </c>
      <c r="I83" s="149">
        <v>33.049999999999997</v>
      </c>
      <c r="J83" s="13" t="s">
        <v>293</v>
      </c>
      <c r="K83" s="14">
        <v>0.09</v>
      </c>
      <c r="AC83" s="260"/>
      <c r="AG83" s="175"/>
      <c r="AH83" s="175"/>
      <c r="AI83" s="175"/>
      <c r="AJ83" s="175"/>
      <c r="AK83" s="175"/>
      <c r="AL83" s="175"/>
      <c r="AM83" s="175"/>
      <c r="AN83" s="175"/>
      <c r="AO83" s="175"/>
      <c r="AP83" s="175"/>
      <c r="AQ83" s="175"/>
      <c r="AR83" s="175"/>
      <c r="AS83" s="175"/>
      <c r="AT83" s="175"/>
      <c r="AU83" s="175"/>
      <c r="AV83" s="175"/>
      <c r="AW83" s="175"/>
      <c r="AX83" s="175"/>
      <c r="AY83" s="175"/>
    </row>
    <row r="84" spans="1:52" s="6" customFormat="1" ht="14">
      <c r="A84" s="20"/>
      <c r="B84" s="20"/>
      <c r="C84" s="20"/>
      <c r="D84" s="20"/>
      <c r="E84" s="20"/>
      <c r="F84" s="7" t="s">
        <v>427</v>
      </c>
      <c r="G84" s="19" t="s">
        <v>334</v>
      </c>
      <c r="H84" s="5" t="s">
        <v>327</v>
      </c>
      <c r="I84" s="150">
        <v>32.270000000000003</v>
      </c>
      <c r="J84" s="145" t="s">
        <v>293</v>
      </c>
      <c r="K84" s="15">
        <v>0.31</v>
      </c>
      <c r="N84" s="67"/>
      <c r="P84" s="67"/>
      <c r="Q84" s="64"/>
      <c r="R84" s="64"/>
      <c r="S84" s="64"/>
      <c r="AB84" s="6" t="s">
        <v>540</v>
      </c>
      <c r="AC84" s="261"/>
      <c r="AG84" s="175"/>
      <c r="AH84" s="175"/>
      <c r="AI84" s="175"/>
      <c r="AJ84" s="175"/>
      <c r="AK84" s="175"/>
      <c r="AL84" s="175"/>
      <c r="AM84" s="175"/>
      <c r="AN84" s="175"/>
      <c r="AO84" s="175"/>
      <c r="AP84" s="175"/>
      <c r="AQ84" s="175"/>
      <c r="AR84" s="175"/>
      <c r="AS84" s="175"/>
      <c r="AT84" s="175"/>
      <c r="AU84" s="175"/>
      <c r="AV84" s="175"/>
      <c r="AW84" s="175"/>
      <c r="AX84" s="175"/>
      <c r="AY84" s="175"/>
    </row>
    <row r="85" spans="1:52" s="6" customFormat="1" ht="15">
      <c r="A85" s="20" t="s">
        <v>152</v>
      </c>
      <c r="B85" s="20" t="s">
        <v>592</v>
      </c>
      <c r="C85" s="20" t="s">
        <v>622</v>
      </c>
      <c r="D85" s="134" t="s">
        <v>745</v>
      </c>
      <c r="E85" s="134" t="s">
        <v>746</v>
      </c>
      <c r="F85" s="7">
        <v>59095</v>
      </c>
      <c r="G85" s="5" t="s">
        <v>288</v>
      </c>
      <c r="H85" s="5" t="s">
        <v>82</v>
      </c>
      <c r="I85" s="149">
        <v>32.94</v>
      </c>
      <c r="J85" s="13" t="s">
        <v>293</v>
      </c>
      <c r="K85" s="14">
        <v>0.12787653729682194</v>
      </c>
      <c r="N85" s="67"/>
      <c r="P85" s="67"/>
      <c r="Q85" s="64"/>
      <c r="R85" s="64"/>
      <c r="S85" s="64"/>
      <c r="AB85" s="6" t="s">
        <v>53</v>
      </c>
      <c r="AC85" s="257"/>
      <c r="AG85" s="175"/>
      <c r="AH85" s="175"/>
      <c r="AI85" s="175"/>
      <c r="AJ85" s="175"/>
      <c r="AK85" s="175"/>
      <c r="AL85" s="175"/>
      <c r="AM85" s="175"/>
      <c r="AN85" s="175"/>
      <c r="AO85" s="175"/>
      <c r="AP85" s="175"/>
      <c r="AQ85" s="175"/>
      <c r="AR85" s="175"/>
      <c r="AS85" s="175"/>
      <c r="AT85" s="175"/>
      <c r="AU85" s="175"/>
      <c r="AV85" s="175"/>
      <c r="AW85" s="175"/>
      <c r="AX85" s="175"/>
      <c r="AY85" s="175"/>
    </row>
    <row r="86" spans="1:52" s="6" customFormat="1">
      <c r="A86" s="20"/>
      <c r="B86" s="6" t="s">
        <v>613</v>
      </c>
      <c r="C86" s="20"/>
      <c r="F86" s="7">
        <v>59095</v>
      </c>
      <c r="G86" s="5" t="s">
        <v>288</v>
      </c>
      <c r="H86" s="5" t="s">
        <v>82</v>
      </c>
      <c r="I86" s="149">
        <v>33.06</v>
      </c>
      <c r="J86" s="13" t="s">
        <v>293</v>
      </c>
      <c r="K86" s="14">
        <v>7.0000000000000007E-2</v>
      </c>
      <c r="M86" s="67"/>
      <c r="N86" s="64"/>
      <c r="O86" s="64"/>
      <c r="P86" s="64"/>
      <c r="Y86" s="6" t="s">
        <v>356</v>
      </c>
      <c r="AB86" s="6" t="s">
        <v>357</v>
      </c>
      <c r="AC86" s="260"/>
      <c r="AD86" s="175"/>
      <c r="AE86" s="175"/>
      <c r="AF86" s="175"/>
      <c r="AG86" s="175"/>
      <c r="AH86" s="175"/>
      <c r="AI86" s="175"/>
      <c r="AJ86" s="175"/>
      <c r="AK86" s="175"/>
      <c r="AL86" s="175"/>
      <c r="AM86" s="175"/>
      <c r="AN86" s="175"/>
      <c r="AO86" s="175"/>
      <c r="AP86" s="175"/>
      <c r="AQ86" s="175"/>
      <c r="AR86" s="175"/>
      <c r="AS86" s="175"/>
      <c r="AT86" s="175"/>
      <c r="AU86" s="175"/>
      <c r="AV86" s="175"/>
    </row>
    <row r="87" spans="1:52" s="6" customFormat="1" ht="15">
      <c r="A87" s="6" t="s">
        <v>145</v>
      </c>
      <c r="B87" s="6" t="s">
        <v>290</v>
      </c>
      <c r="C87" s="6" t="s">
        <v>146</v>
      </c>
      <c r="D87" s="134" t="s">
        <v>747</v>
      </c>
      <c r="E87" s="134" t="s">
        <v>748</v>
      </c>
      <c r="F87" s="7" t="s">
        <v>428</v>
      </c>
      <c r="G87" s="5" t="s">
        <v>352</v>
      </c>
      <c r="H87" s="5" t="s">
        <v>327</v>
      </c>
      <c r="I87" s="150">
        <v>32.04</v>
      </c>
      <c r="J87" s="11" t="s">
        <v>293</v>
      </c>
      <c r="K87" s="15">
        <v>0.34</v>
      </c>
      <c r="L87" s="6" t="s">
        <v>374</v>
      </c>
      <c r="M87" s="6">
        <v>38</v>
      </c>
      <c r="N87" s="19">
        <v>20.71</v>
      </c>
      <c r="O87" s="6">
        <v>106</v>
      </c>
      <c r="P87" s="19">
        <v>11.26</v>
      </c>
      <c r="Q87" s="64" t="s">
        <v>376</v>
      </c>
      <c r="R87" s="64" t="s">
        <v>376</v>
      </c>
      <c r="S87" s="64" t="s">
        <v>376</v>
      </c>
      <c r="T87" s="6" t="s">
        <v>147</v>
      </c>
      <c r="U87" s="6" t="s">
        <v>236</v>
      </c>
      <c r="AB87" s="19" t="s">
        <v>572</v>
      </c>
      <c r="AC87" s="260"/>
      <c r="AG87" s="175"/>
      <c r="AH87" s="175"/>
      <c r="AI87" s="175"/>
      <c r="AJ87" s="175"/>
      <c r="AK87" s="175"/>
      <c r="AL87" s="175"/>
      <c r="AM87" s="175"/>
      <c r="AN87" s="175"/>
      <c r="AO87" s="175"/>
      <c r="AP87" s="175"/>
      <c r="AQ87" s="175"/>
      <c r="AR87" s="175"/>
      <c r="AS87" s="175"/>
      <c r="AT87" s="175"/>
      <c r="AU87" s="175"/>
      <c r="AV87" s="175"/>
      <c r="AW87" s="175"/>
      <c r="AX87" s="175"/>
      <c r="AY87" s="175"/>
    </row>
    <row r="88" spans="1:52" s="77" customFormat="1">
      <c r="B88" s="320" t="s">
        <v>505</v>
      </c>
      <c r="F88" s="86"/>
      <c r="G88" s="84"/>
      <c r="H88" s="84"/>
      <c r="I88" s="154">
        <v>33.03</v>
      </c>
      <c r="J88" s="82" t="s">
        <v>293</v>
      </c>
      <c r="K88" s="83">
        <v>0.04</v>
      </c>
      <c r="N88" s="85"/>
      <c r="P88" s="85"/>
      <c r="Q88" s="86"/>
      <c r="R88" s="86"/>
      <c r="S88" s="86"/>
      <c r="U88" s="85"/>
      <c r="AC88" s="258"/>
      <c r="AG88" s="175"/>
      <c r="AH88" s="175"/>
      <c r="AI88" s="175"/>
      <c r="AJ88" s="175"/>
      <c r="AK88" s="175"/>
      <c r="AL88" s="175"/>
      <c r="AM88" s="175"/>
      <c r="AN88" s="175"/>
      <c r="AO88" s="175"/>
      <c r="AP88" s="175"/>
      <c r="AQ88" s="175"/>
      <c r="AR88" s="175"/>
      <c r="AS88" s="175"/>
      <c r="AT88" s="175"/>
      <c r="AU88" s="175"/>
      <c r="AV88" s="175"/>
      <c r="AW88" s="175"/>
      <c r="AX88" s="175"/>
      <c r="AY88" s="175"/>
    </row>
    <row r="89" spans="1:52">
      <c r="H89" s="16"/>
      <c r="AC89" s="258"/>
    </row>
    <row r="90" spans="1:52" ht="15">
      <c r="A90" s="6" t="s">
        <v>299</v>
      </c>
      <c r="B90" s="6" t="s">
        <v>562</v>
      </c>
      <c r="C90" s="6" t="s">
        <v>231</v>
      </c>
      <c r="D90" s="134" t="s">
        <v>27</v>
      </c>
      <c r="E90" s="134" t="s">
        <v>12</v>
      </c>
      <c r="F90" s="64" t="s">
        <v>429</v>
      </c>
      <c r="G90" s="5" t="s">
        <v>364</v>
      </c>
      <c r="H90" s="5" t="s">
        <v>402</v>
      </c>
      <c r="I90" s="150">
        <v>33.58</v>
      </c>
      <c r="J90" s="11" t="s">
        <v>293</v>
      </c>
      <c r="K90" s="15">
        <v>0.15</v>
      </c>
      <c r="L90" s="11"/>
      <c r="M90" s="8"/>
      <c r="N90" s="9"/>
      <c r="O90" s="9"/>
      <c r="P90" s="10"/>
      <c r="Q90" s="11"/>
      <c r="R90" s="12"/>
      <c r="S90" s="11"/>
      <c r="T90" s="11"/>
      <c r="U90" s="15"/>
      <c r="V90" s="11"/>
      <c r="W90" s="8"/>
      <c r="X90" s="9"/>
      <c r="Y90" s="9"/>
      <c r="Z90" s="10"/>
      <c r="AA90" s="11"/>
      <c r="AB90" s="15" t="s">
        <v>854</v>
      </c>
      <c r="AD90" s="11"/>
      <c r="AE90" s="15"/>
      <c r="AF90" s="11"/>
      <c r="AZ90" s="5"/>
    </row>
    <row r="91" spans="1:52" s="45" customFormat="1" ht="15">
      <c r="A91" s="6" t="s">
        <v>234</v>
      </c>
      <c r="B91" s="6" t="s">
        <v>562</v>
      </c>
      <c r="C91" s="6" t="s">
        <v>235</v>
      </c>
      <c r="D91" s="134" t="s">
        <v>43</v>
      </c>
      <c r="E91" s="134" t="s">
        <v>44</v>
      </c>
      <c r="F91" s="7" t="s">
        <v>430</v>
      </c>
      <c r="G91" s="5" t="s">
        <v>399</v>
      </c>
      <c r="H91" s="5" t="s">
        <v>372</v>
      </c>
      <c r="I91" s="150">
        <v>31.756474985425157</v>
      </c>
      <c r="J91" s="11" t="s">
        <v>293</v>
      </c>
      <c r="K91" s="15">
        <v>0.17722303011878035</v>
      </c>
      <c r="L91" s="11"/>
      <c r="M91" s="8">
        <v>0</v>
      </c>
      <c r="N91" s="9">
        <v>0</v>
      </c>
      <c r="O91" s="9">
        <v>0</v>
      </c>
      <c r="P91" s="10">
        <v>0</v>
      </c>
      <c r="Q91" s="11" t="s">
        <v>293</v>
      </c>
      <c r="R91" s="12">
        <v>0</v>
      </c>
      <c r="S91" s="11">
        <v>0</v>
      </c>
      <c r="T91" s="11" t="s">
        <v>293</v>
      </c>
      <c r="U91" s="15">
        <v>0</v>
      </c>
      <c r="V91" s="11"/>
      <c r="W91" s="8">
        <v>12</v>
      </c>
      <c r="X91" s="9"/>
      <c r="Y91" s="9">
        <v>31.08</v>
      </c>
      <c r="Z91" s="10">
        <v>250.7</v>
      </c>
      <c r="AA91" s="11"/>
      <c r="AB91" s="15" t="s">
        <v>855</v>
      </c>
      <c r="AC91" s="260"/>
      <c r="AD91" s="15"/>
      <c r="AE91" s="15"/>
      <c r="AF91" s="5"/>
      <c r="AG91" s="175"/>
      <c r="AH91" s="175"/>
      <c r="AI91" s="175"/>
      <c r="AJ91" s="175"/>
      <c r="AK91" s="175"/>
      <c r="AL91" s="175"/>
      <c r="AM91" s="175"/>
      <c r="AN91" s="175"/>
      <c r="AO91" s="175"/>
      <c r="AP91" s="175"/>
      <c r="AQ91" s="175"/>
      <c r="AR91" s="175"/>
      <c r="AS91" s="175"/>
      <c r="AT91" s="175"/>
      <c r="AU91" s="175"/>
      <c r="AV91" s="175"/>
      <c r="AW91" s="175"/>
      <c r="AX91" s="175"/>
      <c r="AY91" s="175"/>
      <c r="AZ91" s="37"/>
    </row>
    <row r="92" spans="1:52" s="45" customFormat="1">
      <c r="A92" s="6"/>
      <c r="B92" s="6"/>
      <c r="C92" s="6"/>
      <c r="D92" s="6"/>
      <c r="E92" s="6"/>
      <c r="F92" s="64"/>
      <c r="G92" s="5"/>
      <c r="H92" s="5"/>
      <c r="I92" s="155"/>
      <c r="J92" s="41"/>
      <c r="K92" s="43"/>
      <c r="L92" s="41"/>
      <c r="M92" s="38"/>
      <c r="N92" s="39"/>
      <c r="O92" s="39"/>
      <c r="P92" s="40"/>
      <c r="Q92" s="41"/>
      <c r="R92" s="42"/>
      <c r="S92" s="41"/>
      <c r="T92" s="41"/>
      <c r="U92" s="43"/>
      <c r="V92" s="41"/>
      <c r="W92" s="38"/>
      <c r="X92" s="39"/>
      <c r="Y92" s="39"/>
      <c r="Z92" s="40"/>
      <c r="AA92" s="41"/>
      <c r="AB92" s="42"/>
      <c r="AC92" s="260"/>
      <c r="AD92" s="43"/>
      <c r="AE92" s="43"/>
      <c r="AF92" s="41"/>
      <c r="AG92" s="175"/>
      <c r="AH92" s="175"/>
      <c r="AI92" s="175"/>
      <c r="AJ92" s="175"/>
      <c r="AK92" s="175"/>
      <c r="AL92" s="175"/>
      <c r="AM92" s="175"/>
      <c r="AN92" s="175"/>
      <c r="AO92" s="175"/>
      <c r="AP92" s="175"/>
      <c r="AQ92" s="175"/>
      <c r="AR92" s="175"/>
      <c r="AS92" s="175"/>
      <c r="AT92" s="175"/>
      <c r="AU92" s="175"/>
      <c r="AV92" s="175"/>
      <c r="AW92" s="175"/>
      <c r="AX92" s="175"/>
      <c r="AY92" s="175"/>
      <c r="AZ92" s="37"/>
    </row>
    <row r="93" spans="1:52" s="45" customFormat="1" ht="15">
      <c r="A93" s="6" t="s">
        <v>133</v>
      </c>
      <c r="B93" s="325" t="s">
        <v>720</v>
      </c>
      <c r="C93" s="6" t="s">
        <v>749</v>
      </c>
      <c r="D93" s="134" t="s">
        <v>750</v>
      </c>
      <c r="E93" s="134" t="s">
        <v>751</v>
      </c>
      <c r="F93" s="7" t="s">
        <v>431</v>
      </c>
      <c r="G93" s="19" t="s">
        <v>134</v>
      </c>
      <c r="H93" s="5" t="s">
        <v>402</v>
      </c>
      <c r="I93" s="149">
        <v>33.044056719891252</v>
      </c>
      <c r="J93" s="13" t="s">
        <v>293</v>
      </c>
      <c r="K93" s="14">
        <v>0.103750261872123</v>
      </c>
      <c r="L93" s="41"/>
      <c r="M93" s="38"/>
      <c r="N93" s="39"/>
      <c r="O93" s="39"/>
      <c r="P93" s="40"/>
      <c r="Q93" s="41"/>
      <c r="R93" s="42"/>
      <c r="S93" s="41"/>
      <c r="T93" s="41"/>
      <c r="U93" s="43"/>
      <c r="V93" s="41"/>
      <c r="W93" s="38"/>
      <c r="X93" s="39"/>
      <c r="Y93" s="39"/>
      <c r="Z93" s="40"/>
      <c r="AA93" s="41"/>
      <c r="AB93" s="5" t="s">
        <v>534</v>
      </c>
      <c r="AC93" s="260"/>
      <c r="AD93" s="43"/>
      <c r="AE93" s="43"/>
      <c r="AF93" s="41"/>
      <c r="AG93" s="175"/>
      <c r="AH93" s="175"/>
      <c r="AI93" s="175"/>
      <c r="AJ93" s="175"/>
      <c r="AK93" s="175"/>
      <c r="AL93" s="175"/>
      <c r="AM93" s="175"/>
      <c r="AN93" s="175"/>
      <c r="AO93" s="175"/>
      <c r="AP93" s="175"/>
      <c r="AQ93" s="175"/>
      <c r="AR93" s="175"/>
      <c r="AS93" s="175"/>
      <c r="AT93" s="175"/>
      <c r="AU93" s="175"/>
      <c r="AV93" s="175"/>
      <c r="AW93" s="175"/>
      <c r="AX93" s="175"/>
      <c r="AY93" s="175"/>
      <c r="AZ93" s="37"/>
    </row>
    <row r="94" spans="1:52" s="45" customFormat="1" ht="15">
      <c r="A94" s="6" t="s">
        <v>135</v>
      </c>
      <c r="B94" s="6" t="s">
        <v>636</v>
      </c>
      <c r="C94" s="6" t="s">
        <v>122</v>
      </c>
      <c r="D94" s="134" t="s">
        <v>752</v>
      </c>
      <c r="E94" s="134" t="s">
        <v>753</v>
      </c>
      <c r="F94" s="7" t="s">
        <v>432</v>
      </c>
      <c r="G94" s="19" t="s">
        <v>134</v>
      </c>
      <c r="H94" s="5" t="s">
        <v>387</v>
      </c>
      <c r="I94" s="149">
        <v>33.21</v>
      </c>
      <c r="J94" s="13" t="s">
        <v>293</v>
      </c>
      <c r="K94" s="14">
        <v>0.13</v>
      </c>
      <c r="L94" s="41"/>
      <c r="M94" s="38"/>
      <c r="N94" s="39"/>
      <c r="O94" s="39"/>
      <c r="P94" s="40"/>
      <c r="Q94" s="41"/>
      <c r="R94" s="42"/>
      <c r="S94" s="41"/>
      <c r="T94" s="41"/>
      <c r="U94" s="43"/>
      <c r="V94" s="41"/>
      <c r="W94" s="38"/>
      <c r="X94" s="39"/>
      <c r="Y94" s="39"/>
      <c r="Z94" s="40"/>
      <c r="AA94" s="41"/>
      <c r="AB94" s="42"/>
      <c r="AC94" s="260"/>
      <c r="AD94" s="41"/>
      <c r="AE94" s="43"/>
      <c r="AF94" s="41"/>
      <c r="AG94" s="175"/>
      <c r="AH94" s="175"/>
      <c r="AI94" s="175"/>
      <c r="AJ94" s="175"/>
      <c r="AK94" s="175"/>
      <c r="AL94" s="175"/>
      <c r="AM94" s="175"/>
      <c r="AN94" s="175"/>
      <c r="AO94" s="175"/>
      <c r="AP94" s="175"/>
      <c r="AQ94" s="175"/>
      <c r="AR94" s="175"/>
      <c r="AS94" s="175"/>
      <c r="AT94" s="175"/>
      <c r="AU94" s="175"/>
      <c r="AV94" s="175"/>
      <c r="AW94" s="175"/>
      <c r="AX94" s="175"/>
      <c r="AY94" s="175"/>
      <c r="AZ94" s="37"/>
    </row>
    <row r="95" spans="1:52" s="46" customFormat="1">
      <c r="C95" s="6"/>
      <c r="D95" s="6"/>
      <c r="E95" s="6"/>
      <c r="F95" s="51"/>
      <c r="G95" s="47"/>
      <c r="H95" s="47"/>
      <c r="I95" s="157"/>
      <c r="J95" s="48"/>
      <c r="K95" s="49"/>
      <c r="N95" s="50"/>
      <c r="P95" s="50"/>
      <c r="Q95" s="51"/>
      <c r="R95" s="51"/>
      <c r="S95" s="51"/>
      <c r="U95" s="50"/>
      <c r="AC95" s="260"/>
      <c r="AG95" s="175"/>
      <c r="AH95" s="175"/>
      <c r="AI95" s="175"/>
      <c r="AJ95" s="175"/>
      <c r="AK95" s="175"/>
      <c r="AL95" s="175"/>
      <c r="AM95" s="175"/>
      <c r="AN95" s="175"/>
      <c r="AO95" s="175"/>
      <c r="AP95" s="175"/>
      <c r="AQ95" s="175"/>
      <c r="AR95" s="175"/>
      <c r="AS95" s="175"/>
      <c r="AT95" s="175"/>
      <c r="AU95" s="175"/>
      <c r="AV95" s="175"/>
      <c r="AW95" s="175"/>
      <c r="AX95" s="175"/>
      <c r="AY95" s="175"/>
    </row>
    <row r="96" spans="1:52" s="6" customFormat="1" ht="15">
      <c r="A96" s="6" t="s">
        <v>315</v>
      </c>
      <c r="B96" s="6" t="s">
        <v>756</v>
      </c>
      <c r="C96" s="6" t="s">
        <v>316</v>
      </c>
      <c r="D96" s="134" t="s">
        <v>754</v>
      </c>
      <c r="E96" s="134" t="s">
        <v>755</v>
      </c>
      <c r="F96" s="64" t="s">
        <v>433</v>
      </c>
      <c r="G96" s="19" t="s">
        <v>334</v>
      </c>
      <c r="H96" s="19" t="s">
        <v>387</v>
      </c>
      <c r="I96" s="159">
        <v>33.39</v>
      </c>
      <c r="J96" s="65" t="s">
        <v>293</v>
      </c>
      <c r="K96" s="67">
        <v>0.12</v>
      </c>
      <c r="L96" s="6" t="s">
        <v>317</v>
      </c>
      <c r="M96" s="6">
        <v>38</v>
      </c>
      <c r="N96" s="67">
        <v>19.29</v>
      </c>
      <c r="O96" s="6">
        <v>106</v>
      </c>
      <c r="P96" s="67">
        <v>9.58</v>
      </c>
      <c r="Q96" s="64" t="s">
        <v>376</v>
      </c>
      <c r="R96" s="64" t="s">
        <v>376</v>
      </c>
      <c r="S96" s="64" t="s">
        <v>192</v>
      </c>
      <c r="T96" s="19" t="s">
        <v>191</v>
      </c>
      <c r="AB96" s="6" t="s">
        <v>401</v>
      </c>
      <c r="AC96" s="264"/>
      <c r="AG96" s="208"/>
      <c r="AH96" s="208"/>
      <c r="AI96" s="208"/>
      <c r="AJ96" s="208"/>
      <c r="AK96" s="208"/>
      <c r="AL96" s="208"/>
      <c r="AM96" s="208"/>
      <c r="AN96" s="208"/>
      <c r="AO96" s="208"/>
      <c r="AP96" s="208"/>
      <c r="AQ96" s="208"/>
      <c r="AR96" s="208"/>
      <c r="AS96" s="208"/>
      <c r="AT96" s="208"/>
      <c r="AU96" s="208"/>
      <c r="AV96" s="208"/>
      <c r="AW96" s="208"/>
      <c r="AX96" s="208"/>
      <c r="AY96" s="208"/>
    </row>
    <row r="97" spans="1:51" s="46" customFormat="1">
      <c r="F97" s="51"/>
      <c r="G97" s="50"/>
      <c r="H97" s="50"/>
      <c r="I97" s="160"/>
      <c r="J97" s="61"/>
      <c r="K97" s="62"/>
      <c r="N97" s="62"/>
      <c r="P97" s="62"/>
      <c r="Q97" s="51"/>
      <c r="R97" s="51"/>
      <c r="S97" s="51"/>
      <c r="T97" s="50"/>
      <c r="AC97" s="264"/>
      <c r="AG97" s="175"/>
      <c r="AH97" s="175"/>
      <c r="AI97" s="175"/>
      <c r="AJ97" s="175"/>
      <c r="AK97" s="175"/>
      <c r="AL97" s="175"/>
      <c r="AM97" s="175"/>
      <c r="AN97" s="175"/>
      <c r="AO97" s="175"/>
      <c r="AP97" s="175"/>
      <c r="AQ97" s="175"/>
      <c r="AR97" s="175"/>
      <c r="AS97" s="175"/>
      <c r="AT97" s="175"/>
      <c r="AU97" s="175"/>
      <c r="AV97" s="175"/>
      <c r="AW97" s="175"/>
      <c r="AX97" s="175"/>
      <c r="AY97" s="175"/>
    </row>
    <row r="98" spans="1:51" s="46" customFormat="1">
      <c r="A98" s="122" t="s">
        <v>194</v>
      </c>
      <c r="F98" s="51"/>
      <c r="G98" s="50"/>
      <c r="H98" s="50"/>
      <c r="I98" s="160"/>
      <c r="J98" s="61"/>
      <c r="K98" s="62"/>
      <c r="N98" s="62"/>
      <c r="P98" s="62"/>
      <c r="Q98" s="51"/>
      <c r="R98" s="51"/>
      <c r="S98" s="51"/>
      <c r="T98" s="50"/>
      <c r="AC98" s="264"/>
      <c r="AG98" s="175"/>
      <c r="AH98" s="175"/>
      <c r="AI98" s="175"/>
      <c r="AJ98" s="175"/>
      <c r="AK98" s="175"/>
      <c r="AL98" s="175"/>
      <c r="AM98" s="175"/>
      <c r="AN98" s="175"/>
      <c r="AO98" s="175"/>
      <c r="AP98" s="175"/>
      <c r="AQ98" s="175"/>
      <c r="AR98" s="175"/>
      <c r="AS98" s="175"/>
      <c r="AT98" s="175"/>
      <c r="AU98" s="175"/>
      <c r="AV98" s="175"/>
      <c r="AW98" s="175"/>
      <c r="AX98" s="175"/>
      <c r="AY98" s="175"/>
    </row>
    <row r="99" spans="1:51" s="46" customFormat="1">
      <c r="B99" s="63" t="s">
        <v>306</v>
      </c>
      <c r="F99" s="51"/>
      <c r="G99" s="50"/>
      <c r="H99" s="50"/>
      <c r="I99" s="160"/>
      <c r="J99" s="61"/>
      <c r="K99" s="62"/>
      <c r="N99" s="62"/>
      <c r="P99" s="62"/>
      <c r="Q99" s="51"/>
      <c r="R99" s="51"/>
      <c r="S99" s="51"/>
      <c r="T99" s="50"/>
      <c r="AC99" s="264"/>
      <c r="AG99" s="175"/>
      <c r="AH99" s="175"/>
      <c r="AI99" s="175"/>
      <c r="AJ99" s="175"/>
      <c r="AK99" s="175"/>
      <c r="AL99" s="175"/>
      <c r="AM99" s="175"/>
      <c r="AN99" s="175"/>
      <c r="AO99" s="175"/>
      <c r="AP99" s="175"/>
      <c r="AQ99" s="175"/>
      <c r="AR99" s="175"/>
      <c r="AS99" s="175"/>
      <c r="AT99" s="175"/>
      <c r="AU99" s="175"/>
      <c r="AV99" s="175"/>
      <c r="AW99" s="175"/>
      <c r="AX99" s="175"/>
      <c r="AY99" s="175"/>
    </row>
    <row r="100" spans="1:51" s="6" customFormat="1" ht="15">
      <c r="A100" s="19">
        <v>1400</v>
      </c>
      <c r="B100" s="19" t="s">
        <v>273</v>
      </c>
      <c r="C100" s="6" t="s">
        <v>136</v>
      </c>
      <c r="D100" s="134" t="s">
        <v>66</v>
      </c>
      <c r="E100" s="134" t="s">
        <v>757</v>
      </c>
      <c r="F100" s="64">
        <v>7506</v>
      </c>
      <c r="G100" s="5" t="s">
        <v>288</v>
      </c>
      <c r="H100" s="5" t="s">
        <v>82</v>
      </c>
      <c r="I100" s="149">
        <f>32.92+0.18</f>
        <v>33.1</v>
      </c>
      <c r="J100" s="13" t="s">
        <v>293</v>
      </c>
      <c r="K100" s="14">
        <v>0.13</v>
      </c>
      <c r="N100" s="67"/>
      <c r="P100" s="19"/>
      <c r="Q100" s="64"/>
      <c r="R100" s="64"/>
      <c r="S100" s="64"/>
      <c r="AB100" s="6" t="s">
        <v>573</v>
      </c>
      <c r="AC100" s="265"/>
      <c r="AG100" s="175"/>
      <c r="AH100" s="175"/>
      <c r="AI100" s="175"/>
      <c r="AJ100" s="175"/>
      <c r="AK100" s="175"/>
      <c r="AL100" s="175"/>
      <c r="AM100" s="175"/>
      <c r="AN100" s="175"/>
      <c r="AO100" s="175"/>
      <c r="AP100" s="175"/>
      <c r="AQ100" s="175"/>
      <c r="AR100" s="175"/>
      <c r="AS100" s="175"/>
      <c r="AT100" s="175"/>
      <c r="AU100" s="175"/>
      <c r="AV100" s="175"/>
      <c r="AW100" s="175"/>
      <c r="AX100" s="175"/>
      <c r="AY100" s="175"/>
    </row>
    <row r="101" spans="1:51" s="6" customFormat="1" ht="15">
      <c r="A101" s="19">
        <v>1401</v>
      </c>
      <c r="B101" s="19" t="s">
        <v>273</v>
      </c>
      <c r="C101" s="6" t="s">
        <v>618</v>
      </c>
      <c r="D101" s="134" t="s">
        <v>67</v>
      </c>
      <c r="E101" s="134" t="s">
        <v>758</v>
      </c>
      <c r="F101" s="64">
        <v>7507</v>
      </c>
      <c r="G101" s="5" t="s">
        <v>288</v>
      </c>
      <c r="H101" s="5" t="s">
        <v>82</v>
      </c>
      <c r="I101" s="150">
        <f>33.17+0.18</f>
        <v>33.35</v>
      </c>
      <c r="J101" s="11" t="s">
        <v>293</v>
      </c>
      <c r="K101" s="15">
        <v>0.1</v>
      </c>
      <c r="N101" s="67"/>
      <c r="P101" s="67"/>
      <c r="Q101" s="64"/>
      <c r="R101" s="64"/>
      <c r="S101" s="64"/>
      <c r="T101" s="19"/>
      <c r="AB101" s="6" t="s">
        <v>574</v>
      </c>
      <c r="AC101" s="257"/>
      <c r="AG101" s="175"/>
      <c r="AH101" s="175"/>
      <c r="AI101" s="175"/>
      <c r="AJ101" s="175"/>
      <c r="AK101" s="175"/>
      <c r="AL101" s="175"/>
      <c r="AM101" s="175"/>
      <c r="AN101" s="175"/>
      <c r="AO101" s="175"/>
      <c r="AP101" s="175"/>
      <c r="AQ101" s="175"/>
      <c r="AR101" s="175"/>
      <c r="AS101" s="175"/>
      <c r="AT101" s="175"/>
      <c r="AU101" s="175"/>
      <c r="AV101" s="175"/>
      <c r="AW101" s="175"/>
      <c r="AX101" s="175"/>
      <c r="AY101" s="175"/>
    </row>
    <row r="102" spans="1:51" s="6" customFormat="1" ht="15">
      <c r="A102" s="19">
        <v>1402</v>
      </c>
      <c r="B102" s="19" t="s">
        <v>273</v>
      </c>
      <c r="C102" s="6" t="s">
        <v>137</v>
      </c>
      <c r="D102" s="134" t="s">
        <v>68</v>
      </c>
      <c r="E102" s="134" t="s">
        <v>759</v>
      </c>
      <c r="F102" s="64">
        <v>7508</v>
      </c>
      <c r="G102" s="5" t="s">
        <v>288</v>
      </c>
      <c r="H102" s="5" t="s">
        <v>82</v>
      </c>
      <c r="I102" s="149">
        <f>32.88+0.18</f>
        <v>33.06</v>
      </c>
      <c r="J102" s="13" t="s">
        <v>293</v>
      </c>
      <c r="K102" s="14">
        <v>0.09</v>
      </c>
      <c r="N102" s="67"/>
      <c r="P102" s="67"/>
      <c r="Q102" s="64"/>
      <c r="R102" s="64"/>
      <c r="S102" s="64"/>
      <c r="T102" s="19"/>
      <c r="AB102" s="6" t="s">
        <v>573</v>
      </c>
      <c r="AC102" s="266"/>
      <c r="AG102" s="175"/>
      <c r="AH102" s="175"/>
      <c r="AI102" s="175"/>
      <c r="AJ102" s="175"/>
      <c r="AK102" s="175"/>
      <c r="AL102" s="175"/>
      <c r="AM102" s="175"/>
      <c r="AN102" s="175"/>
      <c r="AO102" s="175"/>
      <c r="AP102" s="175"/>
      <c r="AQ102" s="175"/>
      <c r="AR102" s="175"/>
      <c r="AS102" s="175"/>
      <c r="AT102" s="175"/>
      <c r="AU102" s="175"/>
      <c r="AV102" s="175"/>
      <c r="AW102" s="175"/>
      <c r="AX102" s="175"/>
      <c r="AY102" s="175"/>
    </row>
    <row r="103" spans="1:51" s="6" customFormat="1" ht="15">
      <c r="A103" s="19">
        <v>1404</v>
      </c>
      <c r="B103" s="19" t="s">
        <v>273</v>
      </c>
      <c r="C103" s="6" t="s">
        <v>138</v>
      </c>
      <c r="D103" s="134" t="s">
        <v>115</v>
      </c>
      <c r="E103" s="134" t="s">
        <v>760</v>
      </c>
      <c r="F103" s="58"/>
      <c r="G103" s="5" t="s">
        <v>334</v>
      </c>
      <c r="H103" s="5" t="s">
        <v>387</v>
      </c>
      <c r="I103" s="150">
        <f>33.32+0.18</f>
        <v>33.5</v>
      </c>
      <c r="J103" s="11" t="s">
        <v>293</v>
      </c>
      <c r="K103" s="15">
        <v>0.25</v>
      </c>
      <c r="N103" s="67"/>
      <c r="P103" s="67"/>
      <c r="Q103" s="64"/>
      <c r="R103" s="64"/>
      <c r="S103" s="64"/>
      <c r="T103" s="19"/>
      <c r="AB103" s="6" t="s">
        <v>573</v>
      </c>
      <c r="AC103" s="260"/>
      <c r="AG103" s="175"/>
      <c r="AH103" s="175"/>
      <c r="AI103" s="175"/>
      <c r="AJ103" s="175"/>
      <c r="AK103" s="175"/>
      <c r="AL103" s="175"/>
      <c r="AM103" s="175"/>
      <c r="AN103" s="175"/>
      <c r="AO103" s="175"/>
      <c r="AP103" s="175"/>
      <c r="AQ103" s="175"/>
      <c r="AR103" s="175"/>
      <c r="AS103" s="175"/>
      <c r="AT103" s="175"/>
      <c r="AU103" s="175"/>
      <c r="AV103" s="175"/>
      <c r="AW103" s="175"/>
      <c r="AX103" s="175"/>
      <c r="AY103" s="175"/>
    </row>
    <row r="104" spans="1:51" s="206" customFormat="1" ht="15">
      <c r="A104" s="205" t="s">
        <v>127</v>
      </c>
      <c r="B104" s="139" t="s">
        <v>54</v>
      </c>
      <c r="C104" s="205" t="s">
        <v>623</v>
      </c>
      <c r="D104" s="134" t="s">
        <v>7</v>
      </c>
      <c r="E104" s="134" t="s">
        <v>8</v>
      </c>
      <c r="F104" s="4">
        <v>61238</v>
      </c>
      <c r="G104" s="140" t="s">
        <v>288</v>
      </c>
      <c r="H104" s="5" t="s">
        <v>82</v>
      </c>
      <c r="I104" s="161">
        <v>33.799999999999997</v>
      </c>
      <c r="J104" s="11" t="s">
        <v>293</v>
      </c>
      <c r="K104" s="15">
        <v>0.06</v>
      </c>
      <c r="L104" s="173"/>
      <c r="M104" s="209"/>
      <c r="N104" s="173"/>
      <c r="O104" s="209"/>
      <c r="P104" s="209"/>
      <c r="Q104" s="209"/>
      <c r="R104" s="209"/>
      <c r="S104" s="210"/>
      <c r="T104" s="173"/>
      <c r="U104" s="173"/>
      <c r="V104" s="209"/>
      <c r="W104" s="173"/>
      <c r="X104" s="209"/>
      <c r="Y104" s="209"/>
      <c r="Z104" s="209"/>
      <c r="AA104" s="211"/>
      <c r="AB104" s="205" t="s">
        <v>600</v>
      </c>
      <c r="AC104" s="260"/>
      <c r="AG104" s="175"/>
      <c r="AH104" s="175"/>
      <c r="AI104" s="175"/>
      <c r="AJ104" s="175"/>
      <c r="AK104" s="175"/>
      <c r="AL104" s="175"/>
      <c r="AM104" s="175"/>
      <c r="AN104" s="175"/>
      <c r="AO104" s="175"/>
      <c r="AP104" s="175"/>
      <c r="AQ104" s="175"/>
      <c r="AR104" s="175"/>
      <c r="AS104" s="175"/>
      <c r="AT104" s="175"/>
      <c r="AU104" s="175"/>
      <c r="AV104" s="175"/>
      <c r="AW104" s="175"/>
      <c r="AX104" s="175"/>
      <c r="AY104" s="175"/>
    </row>
    <row r="105" spans="1:51" s="6" customFormat="1" ht="15">
      <c r="A105" s="6" t="s">
        <v>250</v>
      </c>
      <c r="B105" s="6" t="s">
        <v>55</v>
      </c>
      <c r="C105" s="6" t="s">
        <v>188</v>
      </c>
      <c r="D105" s="134" t="s">
        <v>714</v>
      </c>
      <c r="E105" s="134" t="s">
        <v>761</v>
      </c>
      <c r="F105" s="7">
        <v>58799</v>
      </c>
      <c r="G105" s="5" t="s">
        <v>288</v>
      </c>
      <c r="H105" s="5" t="s">
        <v>82</v>
      </c>
      <c r="I105" s="149">
        <v>33.015983128443182</v>
      </c>
      <c r="J105" s="13" t="s">
        <v>293</v>
      </c>
      <c r="K105" s="14">
        <v>9.5005858231150167E-2</v>
      </c>
      <c r="L105" s="6" t="s">
        <v>245</v>
      </c>
      <c r="M105" s="6">
        <v>38</v>
      </c>
      <c r="N105" s="67">
        <v>15.3</v>
      </c>
      <c r="O105" s="6">
        <v>106</v>
      </c>
      <c r="P105" s="67">
        <v>3.45</v>
      </c>
      <c r="Q105" s="64" t="s">
        <v>376</v>
      </c>
      <c r="R105" s="64"/>
      <c r="S105" s="64" t="s">
        <v>377</v>
      </c>
      <c r="T105" s="68" t="s">
        <v>251</v>
      </c>
      <c r="AB105" s="6" t="s">
        <v>397</v>
      </c>
      <c r="AC105" s="264"/>
      <c r="AG105" s="208"/>
      <c r="AH105" s="208"/>
      <c r="AI105" s="208"/>
      <c r="AJ105" s="208"/>
      <c r="AK105" s="208"/>
      <c r="AL105" s="208"/>
      <c r="AM105" s="208"/>
      <c r="AN105" s="208"/>
      <c r="AO105" s="208"/>
      <c r="AP105" s="208"/>
      <c r="AQ105" s="208"/>
      <c r="AR105" s="208"/>
      <c r="AS105" s="208"/>
      <c r="AT105" s="208"/>
      <c r="AU105" s="208"/>
      <c r="AV105" s="208"/>
      <c r="AW105" s="208"/>
      <c r="AX105" s="208"/>
      <c r="AY105" s="208"/>
    </row>
    <row r="106" spans="1:51" s="109" customFormat="1">
      <c r="A106" s="139"/>
      <c r="B106" s="320" t="s">
        <v>504</v>
      </c>
      <c r="C106" s="206"/>
      <c r="F106" s="64"/>
      <c r="G106" s="19"/>
      <c r="H106" s="64"/>
      <c r="I106" s="212">
        <v>33.049999999999997</v>
      </c>
      <c r="J106" s="82" t="s">
        <v>293</v>
      </c>
      <c r="K106" s="213">
        <v>0.06</v>
      </c>
      <c r="L106" s="127" t="s">
        <v>144</v>
      </c>
      <c r="N106" s="110"/>
      <c r="P106" s="110"/>
      <c r="T106" s="111"/>
      <c r="AC106" s="260"/>
      <c r="AG106" s="175"/>
      <c r="AH106" s="175"/>
      <c r="AI106" s="175"/>
      <c r="AJ106" s="175"/>
      <c r="AK106" s="175"/>
      <c r="AL106" s="175"/>
      <c r="AM106" s="175"/>
      <c r="AN106" s="175"/>
      <c r="AO106" s="175"/>
      <c r="AP106" s="175"/>
      <c r="AQ106" s="175"/>
      <c r="AR106" s="175"/>
      <c r="AS106" s="175"/>
      <c r="AT106" s="175"/>
      <c r="AU106" s="175"/>
      <c r="AV106" s="175"/>
      <c r="AW106" s="175"/>
      <c r="AX106" s="175"/>
      <c r="AY106" s="175"/>
    </row>
    <row r="108" spans="1:51" s="6" customFormat="1">
      <c r="B108" s="63" t="s">
        <v>215</v>
      </c>
      <c r="F108" s="64"/>
      <c r="G108" s="19"/>
      <c r="H108" s="64"/>
      <c r="I108" s="159"/>
      <c r="J108" s="65"/>
      <c r="K108" s="67"/>
      <c r="N108" s="67"/>
      <c r="P108" s="67"/>
      <c r="Q108" s="64"/>
      <c r="R108" s="64"/>
      <c r="S108" s="64"/>
      <c r="T108" s="19"/>
      <c r="AC108" s="264"/>
      <c r="AG108" s="208"/>
      <c r="AH108" s="208"/>
      <c r="AI108" s="208"/>
      <c r="AJ108" s="208"/>
      <c r="AK108" s="208"/>
      <c r="AL108" s="208"/>
      <c r="AM108" s="208"/>
      <c r="AN108" s="208"/>
      <c r="AO108" s="208"/>
      <c r="AP108" s="208"/>
      <c r="AQ108" s="208"/>
      <c r="AR108" s="208"/>
      <c r="AS108" s="208"/>
      <c r="AT108" s="208"/>
      <c r="AU108" s="208"/>
      <c r="AV108" s="208"/>
      <c r="AW108" s="208"/>
      <c r="AX108" s="208"/>
      <c r="AY108" s="208"/>
    </row>
    <row r="109" spans="1:51" s="6" customFormat="1" ht="15">
      <c r="A109" s="6" t="s">
        <v>242</v>
      </c>
      <c r="B109" s="6" t="s">
        <v>647</v>
      </c>
      <c r="C109" s="6" t="s">
        <v>660</v>
      </c>
      <c r="D109" s="134" t="s">
        <v>45</v>
      </c>
      <c r="E109" s="134" t="s">
        <v>762</v>
      </c>
      <c r="F109" s="7">
        <v>58805</v>
      </c>
      <c r="G109" s="5" t="s">
        <v>288</v>
      </c>
      <c r="H109" s="5" t="s">
        <v>82</v>
      </c>
      <c r="I109" s="149">
        <v>33.200000000000003</v>
      </c>
      <c r="J109" s="13" t="s">
        <v>293</v>
      </c>
      <c r="K109" s="14">
        <v>7.0000000000000007E-2</v>
      </c>
      <c r="L109" s="6" t="s">
        <v>202</v>
      </c>
      <c r="M109" s="6">
        <v>38</v>
      </c>
      <c r="N109" s="19">
        <v>23.62</v>
      </c>
      <c r="O109" s="6">
        <v>106</v>
      </c>
      <c r="P109" s="19">
        <v>1.43</v>
      </c>
      <c r="Q109" s="64" t="s">
        <v>376</v>
      </c>
      <c r="R109" s="64"/>
      <c r="S109" s="64" t="s">
        <v>203</v>
      </c>
      <c r="T109" s="6" t="s">
        <v>204</v>
      </c>
      <c r="AB109" s="6" t="s">
        <v>529</v>
      </c>
      <c r="AC109" s="264"/>
      <c r="AG109" s="208"/>
      <c r="AH109" s="208"/>
      <c r="AI109" s="208"/>
      <c r="AJ109" s="208"/>
      <c r="AK109" s="208"/>
      <c r="AL109" s="208"/>
      <c r="AM109" s="208"/>
      <c r="AN109" s="208"/>
      <c r="AO109" s="208"/>
      <c r="AP109" s="208"/>
      <c r="AQ109" s="208"/>
      <c r="AR109" s="208"/>
      <c r="AS109" s="208"/>
      <c r="AT109" s="208"/>
      <c r="AU109" s="208"/>
      <c r="AV109" s="208"/>
      <c r="AW109" s="208"/>
      <c r="AX109" s="208"/>
      <c r="AY109" s="208"/>
    </row>
    <row r="110" spans="1:51" s="46" customFormat="1">
      <c r="A110" s="6"/>
      <c r="B110" s="63" t="s">
        <v>216</v>
      </c>
      <c r="F110" s="51"/>
      <c r="G110" s="50"/>
      <c r="H110" s="50"/>
      <c r="I110" s="160"/>
      <c r="J110" s="61"/>
      <c r="K110" s="62"/>
      <c r="N110" s="62"/>
      <c r="P110" s="62"/>
      <c r="Q110" s="51"/>
      <c r="R110" s="51"/>
      <c r="S110" s="51"/>
      <c r="T110" s="50"/>
      <c r="AB110" s="75"/>
      <c r="AC110" s="264"/>
      <c r="AG110" s="175"/>
      <c r="AH110" s="175"/>
      <c r="AI110" s="175"/>
      <c r="AJ110" s="175"/>
      <c r="AK110" s="175"/>
      <c r="AL110" s="175"/>
      <c r="AM110" s="175"/>
      <c r="AN110" s="175"/>
      <c r="AO110" s="175"/>
      <c r="AP110" s="175"/>
      <c r="AQ110" s="175"/>
      <c r="AR110" s="175"/>
      <c r="AS110" s="175"/>
      <c r="AT110" s="175"/>
      <c r="AU110" s="175"/>
      <c r="AV110" s="175"/>
      <c r="AW110" s="175"/>
      <c r="AX110" s="175"/>
      <c r="AY110" s="175"/>
    </row>
    <row r="111" spans="1:51" ht="15">
      <c r="A111" s="16">
        <v>541</v>
      </c>
      <c r="B111" s="16" t="s">
        <v>139</v>
      </c>
      <c r="C111" s="16" t="s">
        <v>624</v>
      </c>
      <c r="D111" s="134" t="s">
        <v>110</v>
      </c>
      <c r="E111" s="134" t="s">
        <v>763</v>
      </c>
      <c r="F111" s="4">
        <v>9458</v>
      </c>
      <c r="G111" s="5" t="s">
        <v>288</v>
      </c>
      <c r="H111" s="5" t="s">
        <v>82</v>
      </c>
      <c r="I111" s="149">
        <f>32.85+0.18</f>
        <v>33.03</v>
      </c>
      <c r="J111" s="13" t="s">
        <v>293</v>
      </c>
      <c r="K111" s="14">
        <v>0.12</v>
      </c>
      <c r="AB111" s="6" t="s">
        <v>573</v>
      </c>
      <c r="AC111" s="264"/>
    </row>
    <row r="112" spans="1:51" ht="15">
      <c r="A112" s="16">
        <v>700</v>
      </c>
      <c r="B112" s="16" t="s">
        <v>139</v>
      </c>
      <c r="C112" s="16" t="s">
        <v>624</v>
      </c>
      <c r="D112" s="134" t="s">
        <v>112</v>
      </c>
      <c r="E112" s="134" t="s">
        <v>764</v>
      </c>
      <c r="F112" s="4">
        <v>5250</v>
      </c>
      <c r="G112" s="5" t="s">
        <v>288</v>
      </c>
      <c r="H112" s="5" t="s">
        <v>82</v>
      </c>
      <c r="I112" s="149">
        <f>33.01+0.18</f>
        <v>33.19</v>
      </c>
      <c r="J112" s="13" t="s">
        <v>293</v>
      </c>
      <c r="K112" s="14">
        <v>0.11</v>
      </c>
      <c r="AB112" s="6" t="s">
        <v>573</v>
      </c>
      <c r="AC112" s="264"/>
    </row>
    <row r="113" spans="1:52" ht="15">
      <c r="A113" s="16">
        <v>699</v>
      </c>
      <c r="B113" s="16" t="s">
        <v>139</v>
      </c>
      <c r="C113" s="16" t="s">
        <v>196</v>
      </c>
      <c r="D113" s="134" t="s">
        <v>113</v>
      </c>
      <c r="E113" s="134" t="s">
        <v>765</v>
      </c>
      <c r="F113" s="4">
        <v>5249</v>
      </c>
      <c r="G113" s="5" t="s">
        <v>288</v>
      </c>
      <c r="H113" s="5" t="s">
        <v>82</v>
      </c>
      <c r="I113" s="149">
        <f>32.89+0.18</f>
        <v>33.07</v>
      </c>
      <c r="J113" s="13" t="s">
        <v>293</v>
      </c>
      <c r="K113" s="14">
        <v>0.09</v>
      </c>
      <c r="AB113" s="6" t="s">
        <v>573</v>
      </c>
      <c r="AC113" s="264"/>
    </row>
    <row r="114" spans="1:52" ht="15">
      <c r="A114" s="16">
        <v>697</v>
      </c>
      <c r="B114" s="16" t="s">
        <v>197</v>
      </c>
      <c r="C114" s="16" t="s">
        <v>196</v>
      </c>
      <c r="D114" s="134" t="s">
        <v>62</v>
      </c>
      <c r="E114" s="134" t="s">
        <v>766</v>
      </c>
      <c r="F114" s="4">
        <v>5248</v>
      </c>
      <c r="G114" s="5" t="s">
        <v>288</v>
      </c>
      <c r="H114" s="5" t="s">
        <v>82</v>
      </c>
      <c r="I114" s="149">
        <f>32.9+0.18</f>
        <v>33.08</v>
      </c>
      <c r="J114" s="13" t="s">
        <v>293</v>
      </c>
      <c r="K114" s="14">
        <v>0.1</v>
      </c>
      <c r="AB114" s="6" t="s">
        <v>573</v>
      </c>
      <c r="AC114" s="264"/>
    </row>
    <row r="115" spans="1:52" ht="15">
      <c r="A115" s="16">
        <v>696</v>
      </c>
      <c r="B115" s="16" t="s">
        <v>186</v>
      </c>
      <c r="C115" s="16" t="s">
        <v>196</v>
      </c>
      <c r="D115" s="134" t="s">
        <v>63</v>
      </c>
      <c r="E115" s="134" t="s">
        <v>766</v>
      </c>
      <c r="F115" s="4">
        <v>5247</v>
      </c>
      <c r="G115" s="5" t="s">
        <v>288</v>
      </c>
      <c r="H115" s="5" t="s">
        <v>82</v>
      </c>
      <c r="I115" s="150">
        <f>33.23+0.18</f>
        <v>33.409999999999997</v>
      </c>
      <c r="J115" s="11" t="s">
        <v>293</v>
      </c>
      <c r="K115" s="15">
        <v>0.16</v>
      </c>
      <c r="AB115" s="6" t="s">
        <v>573</v>
      </c>
      <c r="AC115" s="264"/>
    </row>
    <row r="116" spans="1:52" ht="15">
      <c r="A116" s="16">
        <v>695</v>
      </c>
      <c r="B116" s="16" t="s">
        <v>156</v>
      </c>
      <c r="C116" s="16" t="s">
        <v>196</v>
      </c>
      <c r="D116" s="134" t="s">
        <v>111</v>
      </c>
      <c r="E116" s="134" t="s">
        <v>767</v>
      </c>
      <c r="F116" s="4">
        <v>5246</v>
      </c>
      <c r="G116" s="5" t="s">
        <v>334</v>
      </c>
      <c r="H116" s="5" t="s">
        <v>387</v>
      </c>
      <c r="I116" s="150">
        <f>33.21+0.18</f>
        <v>33.39</v>
      </c>
      <c r="J116" s="11" t="s">
        <v>293</v>
      </c>
      <c r="K116" s="15">
        <v>0.12</v>
      </c>
      <c r="AB116" s="6" t="s">
        <v>573</v>
      </c>
    </row>
    <row r="117" spans="1:52" s="6" customFormat="1" ht="15">
      <c r="A117" s="19">
        <v>701</v>
      </c>
      <c r="B117" s="19" t="s">
        <v>157</v>
      </c>
      <c r="C117" s="16" t="s">
        <v>624</v>
      </c>
      <c r="D117" s="134" t="s">
        <v>771</v>
      </c>
      <c r="E117" s="134" t="s">
        <v>768</v>
      </c>
      <c r="F117" s="4">
        <v>5251</v>
      </c>
      <c r="G117" s="5" t="s">
        <v>288</v>
      </c>
      <c r="H117" s="5" t="s">
        <v>82</v>
      </c>
      <c r="I117" s="149">
        <f>32.83+0.18</f>
        <v>33.01</v>
      </c>
      <c r="J117" s="13" t="s">
        <v>293</v>
      </c>
      <c r="K117" s="14">
        <v>0.11</v>
      </c>
      <c r="N117" s="67"/>
      <c r="P117" s="67"/>
      <c r="Q117" s="64"/>
      <c r="R117" s="64"/>
      <c r="S117" s="64"/>
      <c r="T117" s="68"/>
      <c r="AB117" s="6" t="s">
        <v>573</v>
      </c>
      <c r="AC117" s="260"/>
      <c r="AG117" s="175"/>
      <c r="AH117" s="175"/>
      <c r="AI117" s="175"/>
      <c r="AJ117" s="175"/>
      <c r="AK117" s="175"/>
      <c r="AL117" s="175"/>
      <c r="AM117" s="175"/>
      <c r="AN117" s="175"/>
      <c r="AO117" s="175"/>
      <c r="AP117" s="175"/>
      <c r="AQ117" s="175"/>
      <c r="AR117" s="175"/>
      <c r="AS117" s="175"/>
      <c r="AT117" s="175"/>
      <c r="AU117" s="175"/>
      <c r="AV117" s="175"/>
      <c r="AW117" s="175"/>
      <c r="AX117" s="175"/>
      <c r="AY117" s="175"/>
    </row>
    <row r="118" spans="1:52" s="6" customFormat="1" ht="15">
      <c r="A118" s="19">
        <v>1143</v>
      </c>
      <c r="B118" s="19" t="s">
        <v>157</v>
      </c>
      <c r="C118" s="16" t="s">
        <v>189</v>
      </c>
      <c r="D118" s="134" t="s">
        <v>64</v>
      </c>
      <c r="E118" s="134" t="s">
        <v>769</v>
      </c>
      <c r="F118" s="4">
        <v>915</v>
      </c>
      <c r="G118" s="5" t="s">
        <v>288</v>
      </c>
      <c r="H118" s="5" t="s">
        <v>82</v>
      </c>
      <c r="I118" s="149">
        <f>32.81+0.18</f>
        <v>32.99</v>
      </c>
      <c r="J118" s="13" t="s">
        <v>293</v>
      </c>
      <c r="K118" s="14">
        <v>0.2</v>
      </c>
      <c r="N118" s="67"/>
      <c r="P118" s="67"/>
      <c r="Q118" s="64"/>
      <c r="R118" s="64"/>
      <c r="S118" s="64"/>
      <c r="T118" s="68"/>
      <c r="AB118" s="6" t="s">
        <v>573</v>
      </c>
      <c r="AC118" s="260"/>
      <c r="AG118" s="175"/>
      <c r="AH118" s="175"/>
      <c r="AI118" s="175"/>
      <c r="AJ118" s="175"/>
      <c r="AK118" s="175"/>
      <c r="AL118" s="175"/>
      <c r="AM118" s="175"/>
      <c r="AN118" s="175"/>
      <c r="AO118" s="175"/>
      <c r="AP118" s="175"/>
      <c r="AQ118" s="175"/>
      <c r="AR118" s="175"/>
      <c r="AS118" s="175"/>
      <c r="AT118" s="175"/>
      <c r="AU118" s="175"/>
      <c r="AV118" s="175"/>
      <c r="AW118" s="175"/>
      <c r="AX118" s="175"/>
      <c r="AY118" s="175"/>
    </row>
    <row r="119" spans="1:52" s="6" customFormat="1" ht="15">
      <c r="A119" s="19">
        <v>1144</v>
      </c>
      <c r="B119" s="19" t="s">
        <v>157</v>
      </c>
      <c r="C119" s="16" t="s">
        <v>189</v>
      </c>
      <c r="D119" s="134" t="s">
        <v>65</v>
      </c>
      <c r="E119" s="134" t="s">
        <v>770</v>
      </c>
      <c r="F119" s="4">
        <v>916</v>
      </c>
      <c r="G119" s="5" t="s">
        <v>288</v>
      </c>
      <c r="H119" s="5" t="s">
        <v>82</v>
      </c>
      <c r="I119" s="149">
        <f>32.79+0.18</f>
        <v>32.97</v>
      </c>
      <c r="J119" s="13" t="s">
        <v>293</v>
      </c>
      <c r="K119" s="14">
        <v>0.19</v>
      </c>
      <c r="N119" s="67"/>
      <c r="P119" s="67"/>
      <c r="Q119" s="64"/>
      <c r="R119" s="64"/>
      <c r="S119" s="64"/>
      <c r="T119" s="68"/>
      <c r="AB119" s="6" t="s">
        <v>573</v>
      </c>
      <c r="AC119" s="260"/>
      <c r="AG119" s="175"/>
      <c r="AH119" s="175"/>
      <c r="AI119" s="175"/>
      <c r="AJ119" s="175"/>
      <c r="AK119" s="175"/>
      <c r="AL119" s="175"/>
      <c r="AM119" s="175"/>
      <c r="AN119" s="175"/>
      <c r="AO119" s="175"/>
      <c r="AP119" s="175"/>
      <c r="AQ119" s="175"/>
      <c r="AR119" s="175"/>
      <c r="AS119" s="175"/>
      <c r="AT119" s="175"/>
      <c r="AU119" s="175"/>
      <c r="AV119" s="175"/>
      <c r="AW119" s="175"/>
      <c r="AX119" s="175"/>
      <c r="AY119" s="175"/>
    </row>
    <row r="120" spans="1:52">
      <c r="A120" s="5" t="s">
        <v>149</v>
      </c>
      <c r="B120" s="21" t="s">
        <v>157</v>
      </c>
      <c r="C120" s="21" t="s">
        <v>625</v>
      </c>
      <c r="D120" s="133" t="s">
        <v>86</v>
      </c>
      <c r="E120" s="132" t="s">
        <v>778</v>
      </c>
      <c r="F120" s="7">
        <v>54987</v>
      </c>
      <c r="G120" s="5" t="s">
        <v>288</v>
      </c>
      <c r="H120" s="5" t="s">
        <v>82</v>
      </c>
      <c r="I120" s="149">
        <v>33.169686828822137</v>
      </c>
      <c r="J120" s="13" t="s">
        <v>293</v>
      </c>
      <c r="K120" s="14">
        <v>5.8657027653476183E-2</v>
      </c>
      <c r="L120" s="10"/>
      <c r="M120" s="11"/>
      <c r="N120" s="12"/>
      <c r="O120" s="11"/>
      <c r="P120" s="11"/>
      <c r="Q120" s="15"/>
      <c r="R120" s="11"/>
      <c r="S120" s="8"/>
      <c r="T120" s="9"/>
      <c r="U120" s="10"/>
      <c r="V120" s="11"/>
      <c r="W120" s="12"/>
      <c r="X120" s="11"/>
      <c r="Y120" s="11"/>
      <c r="Z120" s="15"/>
      <c r="AA120" s="29"/>
      <c r="AB120" s="30" t="s">
        <v>220</v>
      </c>
      <c r="AD120" s="21"/>
      <c r="AE120" s="31"/>
    </row>
    <row r="121" spans="1:52">
      <c r="A121" s="5" t="s">
        <v>323</v>
      </c>
      <c r="B121" s="6" t="s">
        <v>645</v>
      </c>
      <c r="C121" s="6" t="s">
        <v>257</v>
      </c>
      <c r="D121" s="133" t="s">
        <v>20</v>
      </c>
      <c r="E121" s="132" t="s">
        <v>777</v>
      </c>
      <c r="F121" s="7">
        <v>56947</v>
      </c>
      <c r="G121" s="5" t="s">
        <v>288</v>
      </c>
      <c r="H121" s="5" t="s">
        <v>82</v>
      </c>
      <c r="I121" s="149">
        <v>33.17646953433637</v>
      </c>
      <c r="J121" s="13" t="s">
        <v>293</v>
      </c>
      <c r="K121" s="14">
        <v>6.1136171735438963E-2</v>
      </c>
      <c r="L121" s="11"/>
      <c r="M121" s="8">
        <v>14</v>
      </c>
      <c r="N121" s="9"/>
      <c r="O121" s="9">
        <v>1.18</v>
      </c>
      <c r="P121" s="10">
        <v>28.2</v>
      </c>
      <c r="Q121" s="11" t="s">
        <v>293</v>
      </c>
      <c r="R121" s="12">
        <v>7</v>
      </c>
      <c r="S121" s="11">
        <v>33.17646953433637</v>
      </c>
      <c r="T121" s="11" t="s">
        <v>293</v>
      </c>
      <c r="U121" s="15">
        <v>6.1136171735438963E-2</v>
      </c>
      <c r="V121" s="11"/>
      <c r="W121" s="8"/>
      <c r="X121" s="9"/>
      <c r="Y121" s="9"/>
      <c r="Z121" s="10"/>
      <c r="AA121" s="11"/>
      <c r="AB121" s="19" t="s">
        <v>575</v>
      </c>
      <c r="AD121" s="11"/>
      <c r="AE121" s="15"/>
      <c r="AZ121" s="5"/>
    </row>
    <row r="122" spans="1:52" ht="15">
      <c r="A122" s="5" t="s">
        <v>206</v>
      </c>
      <c r="B122" s="6" t="s">
        <v>614</v>
      </c>
      <c r="C122" s="6" t="s">
        <v>207</v>
      </c>
      <c r="D122" s="132" t="s">
        <v>171</v>
      </c>
      <c r="E122" s="132" t="s">
        <v>776</v>
      </c>
      <c r="F122" s="7">
        <v>56992</v>
      </c>
      <c r="G122" s="5" t="s">
        <v>288</v>
      </c>
      <c r="H122" s="5" t="s">
        <v>82</v>
      </c>
      <c r="I122" s="149">
        <v>33.193347080161658</v>
      </c>
      <c r="J122" s="13" t="s">
        <v>293</v>
      </c>
      <c r="K122" s="14">
        <v>5.1949248990470535E-2</v>
      </c>
      <c r="L122" s="11"/>
      <c r="M122" s="8">
        <v>15</v>
      </c>
      <c r="N122" s="9"/>
      <c r="O122" s="9">
        <v>1.04</v>
      </c>
      <c r="P122" s="10">
        <v>26.6</v>
      </c>
      <c r="Q122" s="11" t="s">
        <v>293</v>
      </c>
      <c r="R122" s="12">
        <v>5.5</v>
      </c>
      <c r="S122" s="11">
        <v>33.193347080161658</v>
      </c>
      <c r="T122" s="11" t="s">
        <v>293</v>
      </c>
      <c r="U122" s="15">
        <v>5.1949248990470535E-2</v>
      </c>
      <c r="V122" s="11"/>
      <c r="W122" s="8"/>
      <c r="X122" s="9"/>
      <c r="Y122" s="9"/>
      <c r="Z122" s="10"/>
      <c r="AA122" s="11"/>
      <c r="AB122" s="69" t="s">
        <v>480</v>
      </c>
      <c r="AC122" s="261"/>
      <c r="AD122" s="11"/>
      <c r="AE122" s="15"/>
      <c r="AF122" s="11"/>
      <c r="AZ122" s="5"/>
    </row>
    <row r="123" spans="1:52" s="46" customFormat="1" ht="15">
      <c r="A123" s="20" t="s">
        <v>179</v>
      </c>
      <c r="B123" s="88" t="s">
        <v>656</v>
      </c>
      <c r="C123" s="88" t="s">
        <v>150</v>
      </c>
      <c r="D123" s="132" t="s">
        <v>773</v>
      </c>
      <c r="E123" s="132" t="s">
        <v>775</v>
      </c>
      <c r="F123" s="7">
        <v>59096</v>
      </c>
      <c r="G123" s="107" t="s">
        <v>288</v>
      </c>
      <c r="H123" s="5" t="s">
        <v>82</v>
      </c>
      <c r="I123" s="162">
        <v>33.153072579450992</v>
      </c>
      <c r="J123" s="214" t="s">
        <v>293</v>
      </c>
      <c r="K123" s="215">
        <v>8.217740977294842E-2</v>
      </c>
      <c r="N123" s="62"/>
      <c r="P123" s="62"/>
      <c r="Q123" s="51"/>
      <c r="R123" s="51"/>
      <c r="S123" s="51"/>
      <c r="AB123" s="6" t="s">
        <v>481</v>
      </c>
      <c r="AC123" s="261"/>
      <c r="AG123" s="175"/>
      <c r="AH123" s="175"/>
      <c r="AI123" s="175"/>
      <c r="AJ123" s="175"/>
      <c r="AK123" s="175"/>
      <c r="AL123" s="175"/>
      <c r="AM123" s="175"/>
      <c r="AN123" s="175"/>
      <c r="AO123" s="175"/>
      <c r="AP123" s="175"/>
      <c r="AQ123" s="175"/>
      <c r="AR123" s="175"/>
      <c r="AS123" s="175"/>
      <c r="AT123" s="175"/>
      <c r="AU123" s="175"/>
      <c r="AV123" s="175"/>
      <c r="AW123" s="175"/>
      <c r="AX123" s="175"/>
      <c r="AY123" s="175"/>
    </row>
    <row r="124" spans="1:52" s="36" customFormat="1" ht="15" customHeight="1">
      <c r="A124" s="6" t="s">
        <v>120</v>
      </c>
      <c r="B124" s="88" t="s">
        <v>344</v>
      </c>
      <c r="C124" s="88" t="s">
        <v>121</v>
      </c>
      <c r="D124" s="132" t="s">
        <v>13</v>
      </c>
      <c r="E124" s="132" t="s">
        <v>774</v>
      </c>
      <c r="F124" s="7">
        <v>59093</v>
      </c>
      <c r="G124" s="314" t="s">
        <v>858</v>
      </c>
      <c r="H124" s="5" t="s">
        <v>82</v>
      </c>
      <c r="I124" s="163">
        <v>33.096786960961047</v>
      </c>
      <c r="J124" s="216" t="s">
        <v>293</v>
      </c>
      <c r="K124" s="217">
        <v>7.4031180256977205E-2</v>
      </c>
      <c r="N124" s="70"/>
      <c r="P124" s="70"/>
      <c r="Q124" s="52"/>
      <c r="R124" s="52"/>
      <c r="S124" s="52"/>
      <c r="T124" s="71"/>
      <c r="AB124" s="6" t="s">
        <v>256</v>
      </c>
      <c r="AC124" s="257"/>
      <c r="AG124" s="175"/>
      <c r="AH124" s="175"/>
      <c r="AI124" s="175"/>
      <c r="AJ124" s="175"/>
      <c r="AK124" s="175"/>
      <c r="AL124" s="175"/>
      <c r="AM124" s="175"/>
      <c r="AN124" s="175"/>
      <c r="AO124" s="175"/>
      <c r="AP124" s="175"/>
      <c r="AQ124" s="175"/>
      <c r="AR124" s="175"/>
      <c r="AS124" s="175"/>
      <c r="AT124" s="175"/>
      <c r="AU124" s="175"/>
      <c r="AV124" s="175"/>
      <c r="AW124" s="175"/>
      <c r="AX124" s="175"/>
      <c r="AY124" s="175"/>
    </row>
    <row r="125" spans="1:52" s="36" customFormat="1" ht="15">
      <c r="A125" s="88" t="s">
        <v>32</v>
      </c>
      <c r="B125" s="88" t="s">
        <v>713</v>
      </c>
      <c r="C125" s="88" t="s">
        <v>131</v>
      </c>
      <c r="D125" s="132" t="s">
        <v>33</v>
      </c>
      <c r="E125" s="132" t="s">
        <v>772</v>
      </c>
      <c r="F125" s="7">
        <v>60867</v>
      </c>
      <c r="G125" s="319" t="s">
        <v>288</v>
      </c>
      <c r="H125" s="5" t="s">
        <v>82</v>
      </c>
      <c r="I125" s="158">
        <v>33.090128813279676</v>
      </c>
      <c r="J125" s="137" t="s">
        <v>293</v>
      </c>
      <c r="K125" s="138">
        <v>3.7041425945756545E-2</v>
      </c>
      <c r="L125" s="48"/>
      <c r="M125" s="218">
        <v>13</v>
      </c>
      <c r="N125" s="219"/>
      <c r="O125" s="219">
        <v>18.68</v>
      </c>
      <c r="P125" s="220">
        <v>27</v>
      </c>
      <c r="Q125" s="48" t="s">
        <v>293</v>
      </c>
      <c r="R125" s="221">
        <v>18.600000000000001</v>
      </c>
      <c r="S125" s="48">
        <v>33.090128813279676</v>
      </c>
      <c r="T125" s="48" t="s">
        <v>293</v>
      </c>
      <c r="U125" s="49">
        <v>3.7041425945756545E-2</v>
      </c>
      <c r="V125" s="48"/>
      <c r="W125" s="218"/>
      <c r="X125" s="219"/>
      <c r="Y125" s="219"/>
      <c r="Z125" s="220"/>
      <c r="AA125" s="48"/>
      <c r="AB125" s="5" t="s">
        <v>710</v>
      </c>
      <c r="AC125" s="255"/>
      <c r="AD125" s="11"/>
      <c r="AE125" s="15"/>
      <c r="AF125" s="11"/>
      <c r="AG125" s="8"/>
      <c r="AH125" s="9"/>
      <c r="AI125" s="10"/>
      <c r="AJ125" s="11"/>
      <c r="AK125" s="12"/>
      <c r="AL125" s="11"/>
      <c r="AM125" s="11"/>
      <c r="AN125" s="15"/>
      <c r="AO125" s="29"/>
      <c r="AP125" s="5" t="s">
        <v>132</v>
      </c>
      <c r="AQ125" s="175"/>
      <c r="AR125" s="175"/>
      <c r="AS125" s="175"/>
      <c r="AT125" s="175"/>
      <c r="AU125" s="175"/>
      <c r="AV125" s="175"/>
      <c r="AW125" s="175"/>
      <c r="AX125" s="175"/>
      <c r="AY125" s="175"/>
    </row>
    <row r="126" spans="1:52" s="75" customFormat="1">
      <c r="A126" s="89"/>
      <c r="B126" s="320" t="s">
        <v>503</v>
      </c>
      <c r="C126" s="89"/>
      <c r="D126" s="89"/>
      <c r="E126" s="89"/>
      <c r="F126" s="308"/>
      <c r="G126" s="91"/>
      <c r="H126" s="91"/>
      <c r="I126" s="124">
        <v>33.119999999999997</v>
      </c>
      <c r="J126" s="93" t="s">
        <v>293</v>
      </c>
      <c r="K126" s="94">
        <v>0.03</v>
      </c>
      <c r="N126" s="79"/>
      <c r="P126" s="79"/>
      <c r="Q126" s="80"/>
      <c r="R126" s="80"/>
      <c r="S126" s="80"/>
      <c r="U126" s="79"/>
      <c r="AB126" s="77"/>
      <c r="AC126" s="261"/>
      <c r="AG126" s="175"/>
      <c r="AH126" s="175"/>
      <c r="AI126" s="175"/>
      <c r="AJ126" s="175"/>
      <c r="AK126" s="175"/>
      <c r="AL126" s="175"/>
      <c r="AM126" s="175"/>
      <c r="AN126" s="175"/>
      <c r="AO126" s="175"/>
      <c r="AP126" s="175"/>
      <c r="AQ126" s="175"/>
      <c r="AR126" s="175"/>
      <c r="AS126" s="175"/>
      <c r="AT126" s="175"/>
      <c r="AU126" s="175"/>
      <c r="AV126" s="175"/>
      <c r="AW126" s="175"/>
      <c r="AX126" s="175"/>
      <c r="AY126" s="175"/>
    </row>
    <row r="127" spans="1:52" s="75" customFormat="1">
      <c r="A127" s="89"/>
      <c r="B127" s="90"/>
      <c r="C127" s="89"/>
      <c r="D127" s="89"/>
      <c r="E127" s="89"/>
      <c r="F127" s="308"/>
      <c r="G127" s="91"/>
      <c r="H127" s="91"/>
      <c r="I127" s="124"/>
      <c r="J127" s="93"/>
      <c r="K127" s="94"/>
      <c r="N127" s="79"/>
      <c r="P127" s="79"/>
      <c r="Q127" s="80"/>
      <c r="R127" s="80"/>
      <c r="S127" s="80"/>
      <c r="U127" s="79"/>
      <c r="AB127" s="77"/>
      <c r="AC127" s="261"/>
      <c r="AG127" s="175"/>
      <c r="AH127" s="175"/>
      <c r="AI127" s="175"/>
      <c r="AJ127" s="175"/>
      <c r="AK127" s="175"/>
      <c r="AL127" s="175"/>
      <c r="AM127" s="175"/>
      <c r="AN127" s="175"/>
      <c r="AO127" s="175"/>
      <c r="AP127" s="175"/>
      <c r="AQ127" s="175"/>
      <c r="AR127" s="175"/>
      <c r="AS127" s="175"/>
      <c r="AT127" s="175"/>
      <c r="AU127" s="175"/>
      <c r="AV127" s="175"/>
      <c r="AW127" s="175"/>
      <c r="AX127" s="175"/>
      <c r="AY127" s="175"/>
    </row>
    <row r="128" spans="1:52" s="75" customFormat="1">
      <c r="A128" s="89"/>
      <c r="B128" s="331" t="s">
        <v>502</v>
      </c>
      <c r="C128" s="331"/>
      <c r="D128" s="89"/>
      <c r="E128" s="89"/>
      <c r="F128" s="308"/>
      <c r="G128" s="91"/>
      <c r="H128" s="91"/>
      <c r="I128" s="124">
        <v>33.119999999999997</v>
      </c>
      <c r="J128" s="93" t="s">
        <v>293</v>
      </c>
      <c r="K128" s="94">
        <v>0.03</v>
      </c>
      <c r="N128" s="79"/>
      <c r="P128" s="79"/>
      <c r="Q128" s="80"/>
      <c r="R128" s="80"/>
      <c r="S128" s="80"/>
      <c r="U128" s="79"/>
      <c r="AB128" s="6" t="s">
        <v>490</v>
      </c>
      <c r="AC128" s="261"/>
      <c r="AG128" s="175"/>
      <c r="AH128" s="175"/>
      <c r="AI128" s="175"/>
      <c r="AJ128" s="175"/>
      <c r="AK128" s="175"/>
      <c r="AL128" s="175"/>
      <c r="AM128" s="175"/>
      <c r="AN128" s="175"/>
      <c r="AO128" s="175"/>
      <c r="AP128" s="175"/>
      <c r="AQ128" s="175"/>
      <c r="AR128" s="175"/>
      <c r="AS128" s="175"/>
      <c r="AT128" s="175"/>
      <c r="AU128" s="175"/>
      <c r="AV128" s="175"/>
      <c r="AW128" s="175"/>
      <c r="AX128" s="175"/>
      <c r="AY128" s="175"/>
    </row>
    <row r="129" spans="1:51" s="75" customFormat="1">
      <c r="A129" s="89"/>
      <c r="B129" s="90"/>
      <c r="C129" s="89"/>
      <c r="D129" s="89"/>
      <c r="E129" s="89"/>
      <c r="F129" s="308"/>
      <c r="G129" s="91"/>
      <c r="H129" s="91"/>
      <c r="I129" s="164"/>
      <c r="J129" s="92"/>
      <c r="K129" s="95"/>
      <c r="N129" s="79"/>
      <c r="P129" s="79"/>
      <c r="Q129" s="80"/>
      <c r="R129" s="80"/>
      <c r="S129" s="80"/>
      <c r="U129" s="79"/>
      <c r="AB129" s="6" t="s">
        <v>576</v>
      </c>
      <c r="AC129" s="261"/>
      <c r="AD129"/>
      <c r="AG129" s="175"/>
      <c r="AH129" s="175"/>
      <c r="AI129" s="175"/>
      <c r="AJ129" s="175"/>
      <c r="AK129" s="175"/>
      <c r="AL129" s="175"/>
      <c r="AM129" s="175"/>
      <c r="AN129" s="175"/>
      <c r="AO129" s="175"/>
      <c r="AP129" s="175"/>
      <c r="AQ129" s="175"/>
      <c r="AR129" s="175"/>
      <c r="AS129" s="175"/>
      <c r="AT129" s="175"/>
      <c r="AU129" s="175"/>
      <c r="AV129" s="175"/>
      <c r="AW129" s="175"/>
      <c r="AX129" s="175"/>
      <c r="AY129" s="175"/>
    </row>
    <row r="130" spans="1:51">
      <c r="A130" s="121" t="s">
        <v>318</v>
      </c>
      <c r="B130" s="16"/>
      <c r="C130" s="97"/>
      <c r="D130" s="97"/>
      <c r="E130" s="97"/>
      <c r="F130" s="97"/>
      <c r="G130" s="96"/>
      <c r="H130" s="96"/>
      <c r="I130" s="165"/>
      <c r="J130" s="98"/>
      <c r="K130" s="99"/>
      <c r="AD130"/>
    </row>
    <row r="131" spans="1:51">
      <c r="A131" s="96"/>
      <c r="B131" s="108" t="s">
        <v>201</v>
      </c>
      <c r="C131" s="97"/>
      <c r="D131" s="97"/>
      <c r="E131" s="97"/>
      <c r="F131" s="97"/>
      <c r="G131" s="96"/>
      <c r="H131" s="96"/>
      <c r="I131" s="165"/>
      <c r="J131" s="98"/>
      <c r="K131" s="99"/>
      <c r="AB131" s="19" t="s">
        <v>601</v>
      </c>
      <c r="AD131"/>
    </row>
    <row r="132" spans="1:51" s="206" customFormat="1" ht="15">
      <c r="A132" s="205" t="s">
        <v>224</v>
      </c>
      <c r="B132" s="205" t="s">
        <v>359</v>
      </c>
      <c r="C132" s="205" t="s">
        <v>102</v>
      </c>
      <c r="D132" s="132" t="s">
        <v>93</v>
      </c>
      <c r="E132" s="132" t="s">
        <v>779</v>
      </c>
      <c r="F132" s="7" t="s">
        <v>434</v>
      </c>
      <c r="G132" s="205" t="s">
        <v>103</v>
      </c>
      <c r="H132" s="5" t="s">
        <v>387</v>
      </c>
      <c r="I132" s="149">
        <v>33.009446008692201</v>
      </c>
      <c r="J132" s="13" t="s">
        <v>293</v>
      </c>
      <c r="K132" s="14">
        <v>0.10455586096603196</v>
      </c>
      <c r="L132" s="11"/>
      <c r="M132" s="8">
        <v>8</v>
      </c>
      <c r="N132" s="9">
        <v>99.596128908812872</v>
      </c>
      <c r="O132" s="9">
        <v>1.21</v>
      </c>
      <c r="P132" s="10">
        <v>33.6</v>
      </c>
      <c r="Q132" s="11" t="s">
        <v>293</v>
      </c>
      <c r="R132" s="12">
        <v>34</v>
      </c>
      <c r="S132" s="11">
        <v>33.009446008692201</v>
      </c>
      <c r="T132" s="11" t="s">
        <v>293</v>
      </c>
      <c r="U132" s="15">
        <v>0.10455586096603196</v>
      </c>
      <c r="V132" s="11"/>
      <c r="W132" s="8">
        <v>8</v>
      </c>
      <c r="X132" s="9"/>
      <c r="Y132" s="9">
        <v>0.69</v>
      </c>
      <c r="Z132" s="10">
        <v>300.10000000000002</v>
      </c>
      <c r="AA132" s="175"/>
      <c r="AB132" s="15" t="s">
        <v>2</v>
      </c>
      <c r="AC132" s="265"/>
      <c r="AD132"/>
      <c r="AE132" s="175"/>
      <c r="AF132" s="11"/>
      <c r="AG132" s="175"/>
      <c r="AH132" s="175"/>
      <c r="AJ132" s="175"/>
      <c r="AK132" s="175"/>
      <c r="AL132" s="175"/>
      <c r="AM132" s="175"/>
      <c r="AN132" s="175"/>
      <c r="AO132" s="175"/>
      <c r="AP132" s="175"/>
      <c r="AQ132" s="175"/>
      <c r="AR132" s="175"/>
      <c r="AS132" s="175"/>
      <c r="AT132" s="175"/>
      <c r="AU132" s="175"/>
      <c r="AV132" s="175"/>
      <c r="AW132" s="175"/>
      <c r="AX132" s="175"/>
      <c r="AY132" s="175"/>
    </row>
    <row r="133" spans="1:51" s="206" customFormat="1" ht="15">
      <c r="A133" s="205" t="s">
        <v>224</v>
      </c>
      <c r="B133" s="205" t="s">
        <v>359</v>
      </c>
      <c r="C133" s="205" t="s">
        <v>102</v>
      </c>
      <c r="D133" s="132" t="s">
        <v>93</v>
      </c>
      <c r="E133" s="132" t="s">
        <v>779</v>
      </c>
      <c r="F133" s="7" t="s">
        <v>435</v>
      </c>
      <c r="G133" s="205" t="s">
        <v>104</v>
      </c>
      <c r="H133" s="5" t="s">
        <v>387</v>
      </c>
      <c r="I133" s="149">
        <v>33.020000000000003</v>
      </c>
      <c r="J133" s="13" t="s">
        <v>293</v>
      </c>
      <c r="K133" s="14">
        <v>0.19</v>
      </c>
      <c r="L133" s="11"/>
      <c r="M133" s="8">
        <v>5</v>
      </c>
      <c r="N133" s="9">
        <v>93.422954868153823</v>
      </c>
      <c r="O133" s="9">
        <v>1.56</v>
      </c>
      <c r="P133" s="10">
        <v>0.13</v>
      </c>
      <c r="Q133" s="11" t="s">
        <v>293</v>
      </c>
      <c r="R133" s="12">
        <v>0.02</v>
      </c>
      <c r="S133" s="11">
        <v>32.97936327553235</v>
      </c>
      <c r="T133" s="11" t="s">
        <v>293</v>
      </c>
      <c r="U133" s="15">
        <v>0.20649772924537213</v>
      </c>
      <c r="V133" s="11"/>
      <c r="W133" s="8">
        <v>5</v>
      </c>
      <c r="X133" s="9"/>
      <c r="Y133" s="9">
        <v>2.41</v>
      </c>
      <c r="Z133" s="10">
        <v>293.60000000000002</v>
      </c>
      <c r="AA133" s="175"/>
      <c r="AB133" s="15" t="s">
        <v>2</v>
      </c>
      <c r="AC133" s="265"/>
      <c r="AD133"/>
      <c r="AE133" s="175"/>
      <c r="AF133" s="11"/>
      <c r="AG133" s="175"/>
      <c r="AH133" s="175"/>
      <c r="AJ133" s="175"/>
      <c r="AK133" s="175"/>
      <c r="AL133" s="175"/>
      <c r="AM133" s="175"/>
      <c r="AN133" s="175"/>
      <c r="AO133" s="175"/>
      <c r="AP133" s="175"/>
      <c r="AQ133" s="175"/>
      <c r="AR133" s="175"/>
      <c r="AS133" s="175"/>
      <c r="AT133" s="175"/>
      <c r="AU133" s="175"/>
      <c r="AV133" s="175"/>
      <c r="AW133" s="175"/>
      <c r="AX133" s="175"/>
      <c r="AY133" s="175"/>
    </row>
    <row r="134" spans="1:51">
      <c r="A134" s="96"/>
      <c r="B134" s="108"/>
      <c r="C134" s="97"/>
      <c r="D134" s="97"/>
      <c r="E134" s="97"/>
      <c r="F134" s="97"/>
      <c r="G134" s="96"/>
      <c r="H134" s="96"/>
      <c r="I134" s="165"/>
      <c r="J134" s="98"/>
      <c r="K134" s="99"/>
      <c r="AB134" s="16"/>
      <c r="AD134"/>
      <c r="AE134" s="175"/>
      <c r="AI134" s="16"/>
    </row>
    <row r="135" spans="1:51" s="46" customFormat="1" ht="15">
      <c r="A135" s="88" t="s">
        <v>308</v>
      </c>
      <c r="B135" s="88" t="s">
        <v>563</v>
      </c>
      <c r="C135" s="88" t="s">
        <v>243</v>
      </c>
      <c r="D135" s="132" t="s">
        <v>14</v>
      </c>
      <c r="E135" s="132" t="s">
        <v>15</v>
      </c>
      <c r="F135" s="7" t="s">
        <v>436</v>
      </c>
      <c r="G135" s="100" t="s">
        <v>334</v>
      </c>
      <c r="H135" s="107" t="s">
        <v>402</v>
      </c>
      <c r="I135" s="149">
        <v>32.94</v>
      </c>
      <c r="J135" s="214" t="s">
        <v>293</v>
      </c>
      <c r="K135" s="215">
        <v>0.19</v>
      </c>
      <c r="N135" s="50"/>
      <c r="P135" s="50"/>
      <c r="Q135" s="51"/>
      <c r="R135" s="51"/>
      <c r="S135" s="51"/>
      <c r="AB135" s="6" t="s">
        <v>679</v>
      </c>
      <c r="AC135" s="257"/>
      <c r="AD135"/>
      <c r="AE135" s="175"/>
      <c r="AG135" s="175"/>
      <c r="AH135" s="175"/>
      <c r="AJ135" s="175"/>
      <c r="AK135" s="175"/>
      <c r="AL135" s="175"/>
      <c r="AM135" s="175"/>
      <c r="AN135" s="175"/>
      <c r="AO135" s="175"/>
      <c r="AP135" s="175"/>
      <c r="AQ135" s="175"/>
      <c r="AR135" s="175"/>
      <c r="AS135" s="175"/>
      <c r="AT135" s="175"/>
      <c r="AU135" s="175"/>
      <c r="AV135" s="175"/>
      <c r="AW135" s="175"/>
      <c r="AX135" s="175"/>
      <c r="AY135" s="175"/>
    </row>
    <row r="136" spans="1:51" s="46" customFormat="1" ht="15">
      <c r="A136" s="88" t="s">
        <v>308</v>
      </c>
      <c r="B136" s="88" t="s">
        <v>563</v>
      </c>
      <c r="C136" s="88" t="s">
        <v>243</v>
      </c>
      <c r="D136" s="132" t="s">
        <v>14</v>
      </c>
      <c r="E136" s="132" t="s">
        <v>15</v>
      </c>
      <c r="F136" s="7" t="s">
        <v>437</v>
      </c>
      <c r="G136" s="5" t="s">
        <v>364</v>
      </c>
      <c r="H136" s="5" t="s">
        <v>327</v>
      </c>
      <c r="I136" s="149">
        <v>33.28</v>
      </c>
      <c r="J136" s="13" t="s">
        <v>293</v>
      </c>
      <c r="K136" s="14">
        <v>0.21</v>
      </c>
      <c r="N136" s="50"/>
      <c r="P136" s="50"/>
      <c r="Q136" s="51"/>
      <c r="R136" s="51"/>
      <c r="S136" s="51"/>
      <c r="AB136" s="5" t="s">
        <v>680</v>
      </c>
      <c r="AC136" s="257"/>
      <c r="AD136"/>
      <c r="AE136" s="175"/>
      <c r="AG136" s="175"/>
      <c r="AH136" s="175"/>
      <c r="AJ136" s="175"/>
      <c r="AK136" s="175"/>
      <c r="AL136" s="175"/>
      <c r="AM136" s="175"/>
      <c r="AN136" s="175"/>
      <c r="AO136" s="175"/>
      <c r="AP136" s="175"/>
      <c r="AQ136" s="175"/>
      <c r="AR136" s="175"/>
      <c r="AS136" s="175"/>
      <c r="AT136" s="175"/>
      <c r="AU136" s="175"/>
      <c r="AV136" s="175"/>
      <c r="AW136" s="175"/>
      <c r="AX136" s="175"/>
      <c r="AY136" s="175"/>
    </row>
    <row r="137" spans="1:51" s="46" customFormat="1" ht="15">
      <c r="A137" s="88" t="s">
        <v>309</v>
      </c>
      <c r="B137" s="88" t="s">
        <v>563</v>
      </c>
      <c r="C137" s="88" t="s">
        <v>243</v>
      </c>
      <c r="D137" s="132" t="s">
        <v>16</v>
      </c>
      <c r="E137" s="132" t="s">
        <v>119</v>
      </c>
      <c r="F137" s="7" t="s">
        <v>438</v>
      </c>
      <c r="G137" s="107" t="s">
        <v>364</v>
      </c>
      <c r="H137" s="107" t="s">
        <v>402</v>
      </c>
      <c r="I137" s="149">
        <v>32.85</v>
      </c>
      <c r="J137" s="222" t="s">
        <v>293</v>
      </c>
      <c r="K137" s="215">
        <v>0.15</v>
      </c>
      <c r="N137" s="50"/>
      <c r="P137" s="50"/>
      <c r="Q137" s="51"/>
      <c r="R137" s="51"/>
      <c r="S137" s="51"/>
      <c r="AB137" s="6" t="s">
        <v>536</v>
      </c>
      <c r="AC137" s="257"/>
      <c r="AD137"/>
      <c r="AE137" s="175"/>
      <c r="AG137" s="175"/>
      <c r="AH137" s="175"/>
      <c r="AJ137" s="175"/>
      <c r="AK137" s="175"/>
      <c r="AL137" s="175"/>
      <c r="AM137" s="175"/>
      <c r="AN137" s="175"/>
      <c r="AO137" s="175"/>
      <c r="AP137" s="175"/>
      <c r="AQ137" s="175"/>
      <c r="AR137" s="175"/>
      <c r="AS137" s="175"/>
      <c r="AT137" s="175"/>
      <c r="AU137" s="175"/>
      <c r="AV137" s="175"/>
      <c r="AW137" s="175"/>
      <c r="AX137" s="175"/>
      <c r="AY137" s="175"/>
    </row>
    <row r="138" spans="1:51" ht="15">
      <c r="A138" s="88" t="s">
        <v>176</v>
      </c>
      <c r="B138" s="88" t="s">
        <v>563</v>
      </c>
      <c r="C138" s="88" t="s">
        <v>243</v>
      </c>
      <c r="D138" s="132" t="s">
        <v>17</v>
      </c>
      <c r="E138" s="132" t="s">
        <v>780</v>
      </c>
      <c r="F138" s="7" t="s">
        <v>439</v>
      </c>
      <c r="G138" s="100" t="s">
        <v>129</v>
      </c>
      <c r="H138" s="5" t="s">
        <v>327</v>
      </c>
      <c r="I138" s="150">
        <v>32.29</v>
      </c>
      <c r="J138" s="11" t="s">
        <v>293</v>
      </c>
      <c r="K138" s="15">
        <v>0.26</v>
      </c>
      <c r="AB138" s="6" t="s">
        <v>537</v>
      </c>
      <c r="AD138"/>
      <c r="AE138" s="175"/>
      <c r="AI138" s="16"/>
    </row>
    <row r="139" spans="1:51" ht="15">
      <c r="A139" s="88" t="s">
        <v>176</v>
      </c>
      <c r="B139" s="88" t="s">
        <v>563</v>
      </c>
      <c r="C139" s="88" t="s">
        <v>243</v>
      </c>
      <c r="D139" s="132" t="s">
        <v>17</v>
      </c>
      <c r="E139" s="132" t="s">
        <v>780</v>
      </c>
      <c r="F139" s="7" t="s">
        <v>440</v>
      </c>
      <c r="G139" s="5" t="s">
        <v>355</v>
      </c>
      <c r="H139" s="5" t="s">
        <v>402</v>
      </c>
      <c r="I139" s="149">
        <v>32.979999999999997</v>
      </c>
      <c r="J139" s="13" t="s">
        <v>293</v>
      </c>
      <c r="K139" s="14">
        <v>0.11</v>
      </c>
      <c r="AB139" s="5" t="s">
        <v>681</v>
      </c>
      <c r="AD139"/>
      <c r="AE139" s="175"/>
      <c r="AI139" s="16"/>
    </row>
    <row r="140" spans="1:51">
      <c r="B140" s="320" t="s">
        <v>564</v>
      </c>
      <c r="C140" s="89"/>
      <c r="D140" s="89"/>
      <c r="E140" s="89"/>
      <c r="F140" s="308"/>
      <c r="G140" s="91"/>
      <c r="H140" s="91"/>
      <c r="I140" s="154">
        <v>32.99</v>
      </c>
      <c r="J140" s="82" t="s">
        <v>293</v>
      </c>
      <c r="K140" s="83">
        <v>0.15</v>
      </c>
      <c r="AB140" s="274" t="s">
        <v>548</v>
      </c>
      <c r="AC140" s="267"/>
      <c r="AD140"/>
      <c r="AE140" s="175"/>
      <c r="AI140" s="16"/>
    </row>
    <row r="141" spans="1:51">
      <c r="H141" s="16"/>
      <c r="AB141" s="5"/>
      <c r="AC141" s="267"/>
      <c r="AD141"/>
    </row>
    <row r="142" spans="1:51">
      <c r="B142" s="74" t="s">
        <v>303</v>
      </c>
      <c r="H142" s="16"/>
      <c r="AC142" s="260"/>
      <c r="AD142"/>
    </row>
    <row r="143" spans="1:51" s="45" customFormat="1" ht="15">
      <c r="A143" s="16" t="s">
        <v>222</v>
      </c>
      <c r="B143" s="16" t="s">
        <v>644</v>
      </c>
      <c r="C143" s="16" t="s">
        <v>223</v>
      </c>
      <c r="D143" s="132" t="s">
        <v>74</v>
      </c>
      <c r="E143" s="132" t="s">
        <v>75</v>
      </c>
      <c r="F143" s="7" t="s">
        <v>441</v>
      </c>
      <c r="G143" s="5" t="s">
        <v>364</v>
      </c>
      <c r="H143" s="5" t="s">
        <v>402</v>
      </c>
      <c r="I143" s="149">
        <v>33.451331391656659</v>
      </c>
      <c r="J143" s="13" t="s">
        <v>293</v>
      </c>
      <c r="K143" s="14">
        <v>9.3337750516939641E-2</v>
      </c>
      <c r="L143" s="53"/>
      <c r="M143" s="54"/>
      <c r="N143" s="55"/>
      <c r="O143" s="54"/>
      <c r="P143" s="54"/>
      <c r="Q143" s="56"/>
      <c r="R143" s="54"/>
      <c r="S143" s="57"/>
      <c r="T143" s="58"/>
      <c r="U143" s="53"/>
      <c r="V143" s="54"/>
      <c r="W143" s="55"/>
      <c r="X143" s="54"/>
      <c r="Y143" s="54"/>
      <c r="Z143" s="56"/>
      <c r="AA143" s="59"/>
      <c r="AB143" s="5" t="s">
        <v>709</v>
      </c>
      <c r="AC143" s="260"/>
      <c r="AD143"/>
      <c r="AE143" s="175"/>
      <c r="AG143" s="175"/>
      <c r="AH143" s="175"/>
      <c r="AJ143" s="175"/>
      <c r="AK143" s="175"/>
      <c r="AL143" s="175"/>
      <c r="AM143" s="175"/>
      <c r="AN143" s="175"/>
      <c r="AO143" s="175"/>
      <c r="AP143" s="175"/>
      <c r="AQ143" s="175"/>
      <c r="AR143" s="175"/>
      <c r="AS143" s="175"/>
      <c r="AT143" s="175"/>
      <c r="AU143" s="175"/>
      <c r="AV143" s="175"/>
      <c r="AW143" s="175"/>
      <c r="AX143" s="175"/>
      <c r="AY143" s="175"/>
    </row>
    <row r="144" spans="1:51" s="45" customFormat="1">
      <c r="A144" s="16"/>
      <c r="B144" s="16"/>
      <c r="C144" s="16"/>
      <c r="D144" s="16"/>
      <c r="E144" s="16"/>
      <c r="F144" s="7" t="s">
        <v>442</v>
      </c>
      <c r="G144" s="5" t="s">
        <v>334</v>
      </c>
      <c r="H144" s="5" t="s">
        <v>387</v>
      </c>
      <c r="I144" s="149">
        <v>33.770000000000003</v>
      </c>
      <c r="J144" s="13" t="s">
        <v>293</v>
      </c>
      <c r="K144" s="14">
        <v>0.12</v>
      </c>
      <c r="L144" s="11"/>
      <c r="M144" s="8">
        <v>7</v>
      </c>
      <c r="N144" s="9">
        <v>98.429663895094549</v>
      </c>
      <c r="O144" s="9">
        <v>1.53</v>
      </c>
      <c r="P144" s="10">
        <v>24.5</v>
      </c>
      <c r="Q144" s="11" t="s">
        <v>293</v>
      </c>
      <c r="R144" s="12">
        <v>48.6</v>
      </c>
      <c r="S144" s="11">
        <v>33.761572494825629</v>
      </c>
      <c r="T144" s="11" t="s">
        <v>293</v>
      </c>
      <c r="U144" s="15">
        <v>0.12441948544420439</v>
      </c>
      <c r="V144" s="11"/>
      <c r="W144" s="8">
        <v>7</v>
      </c>
      <c r="X144" s="9"/>
      <c r="Y144" s="9">
        <v>0.17</v>
      </c>
      <c r="Z144" s="10">
        <v>278</v>
      </c>
      <c r="AA144" s="11"/>
      <c r="AB144" s="5" t="s">
        <v>3</v>
      </c>
      <c r="AC144" s="257"/>
      <c r="AD144"/>
      <c r="AE144" s="175"/>
      <c r="AF144" s="11"/>
      <c r="AG144" s="175"/>
      <c r="AH144" s="175"/>
      <c r="AI144" s="5"/>
      <c r="AJ144" s="175"/>
      <c r="AK144" s="175"/>
      <c r="AL144" s="175"/>
      <c r="AM144" s="175"/>
      <c r="AN144" s="175"/>
      <c r="AO144" s="175"/>
      <c r="AP144" s="175"/>
      <c r="AQ144" s="175"/>
      <c r="AR144" s="175"/>
      <c r="AS144" s="175"/>
      <c r="AT144" s="175"/>
      <c r="AU144" s="175"/>
      <c r="AV144" s="175"/>
      <c r="AW144" s="175"/>
      <c r="AX144" s="175"/>
      <c r="AY144" s="175"/>
    </row>
    <row r="145" spans="1:52" s="45" customFormat="1" ht="15">
      <c r="A145" s="16" t="s">
        <v>395</v>
      </c>
      <c r="B145" s="16" t="s">
        <v>643</v>
      </c>
      <c r="C145" s="16" t="s">
        <v>626</v>
      </c>
      <c r="D145" s="132" t="s">
        <v>76</v>
      </c>
      <c r="E145" s="132" t="s">
        <v>781</v>
      </c>
      <c r="F145" s="7" t="s">
        <v>443</v>
      </c>
      <c r="G145" s="5" t="s">
        <v>364</v>
      </c>
      <c r="H145" s="5" t="s">
        <v>402</v>
      </c>
      <c r="I145" s="149">
        <v>33.349002173415577</v>
      </c>
      <c r="J145" s="13" t="s">
        <v>293</v>
      </c>
      <c r="K145" s="14">
        <v>9.7830983616815748E-2</v>
      </c>
      <c r="L145" s="11"/>
      <c r="M145" s="8"/>
      <c r="N145" s="9"/>
      <c r="O145" s="9"/>
      <c r="P145" s="10"/>
      <c r="Q145" s="11"/>
      <c r="R145" s="12"/>
      <c r="S145" s="11"/>
      <c r="T145" s="11"/>
      <c r="U145" s="15"/>
      <c r="V145" s="11"/>
      <c r="W145" s="8"/>
      <c r="X145" s="9"/>
      <c r="Y145" s="9"/>
      <c r="Z145" s="10"/>
      <c r="AA145" s="11"/>
      <c r="AB145" s="5" t="s">
        <v>538</v>
      </c>
      <c r="AC145" s="257"/>
      <c r="AD145"/>
      <c r="AE145" s="175"/>
      <c r="AF145" s="11"/>
      <c r="AG145" s="175"/>
      <c r="AH145" s="175"/>
      <c r="AI145" s="5"/>
      <c r="AJ145" s="175"/>
      <c r="AK145" s="175"/>
      <c r="AL145" s="175"/>
      <c r="AM145" s="175"/>
      <c r="AN145" s="175"/>
      <c r="AO145" s="175"/>
      <c r="AP145" s="175"/>
      <c r="AQ145" s="175"/>
      <c r="AR145" s="175"/>
      <c r="AS145" s="175"/>
      <c r="AT145" s="175"/>
      <c r="AU145" s="175"/>
      <c r="AV145" s="175"/>
      <c r="AW145" s="175"/>
      <c r="AX145" s="175"/>
      <c r="AY145" s="175"/>
    </row>
    <row r="146" spans="1:52" s="46" customFormat="1" ht="15">
      <c r="A146" s="6" t="s">
        <v>275</v>
      </c>
      <c r="B146" s="6" t="s">
        <v>642</v>
      </c>
      <c r="C146" s="6" t="s">
        <v>627</v>
      </c>
      <c r="D146" s="132" t="s">
        <v>521</v>
      </c>
      <c r="E146" s="132" t="s">
        <v>782</v>
      </c>
      <c r="F146" s="7" t="s">
        <v>444</v>
      </c>
      <c r="G146" s="5" t="s">
        <v>334</v>
      </c>
      <c r="H146" s="5" t="s">
        <v>387</v>
      </c>
      <c r="I146" s="149">
        <v>33.26</v>
      </c>
      <c r="J146" s="13" t="s">
        <v>293</v>
      </c>
      <c r="K146" s="14">
        <v>0.12679200314809763</v>
      </c>
      <c r="L146" s="46" t="s">
        <v>276</v>
      </c>
      <c r="M146" s="46">
        <v>38</v>
      </c>
      <c r="N146" s="62">
        <v>10.71</v>
      </c>
      <c r="O146" s="46">
        <v>106</v>
      </c>
      <c r="P146" s="62">
        <v>8.5500000000000007</v>
      </c>
      <c r="Q146" s="51" t="s">
        <v>376</v>
      </c>
      <c r="R146" s="51" t="s">
        <v>376</v>
      </c>
      <c r="S146" s="51" t="s">
        <v>277</v>
      </c>
      <c r="T146" s="46" t="s">
        <v>278</v>
      </c>
      <c r="AC146" s="260"/>
      <c r="AG146" s="175"/>
      <c r="AH146" s="175"/>
      <c r="AJ146" s="175"/>
      <c r="AK146" s="175"/>
      <c r="AL146" s="175"/>
      <c r="AM146" s="175"/>
      <c r="AN146" s="175"/>
      <c r="AO146" s="175"/>
      <c r="AP146" s="175"/>
      <c r="AQ146" s="175"/>
      <c r="AR146" s="175"/>
      <c r="AS146" s="175"/>
      <c r="AT146" s="175"/>
      <c r="AU146" s="175"/>
      <c r="AV146" s="175"/>
      <c r="AW146" s="175"/>
      <c r="AX146" s="175"/>
      <c r="AY146" s="175"/>
    </row>
    <row r="147" spans="1:52" s="46" customFormat="1" ht="15">
      <c r="A147" s="6" t="s">
        <v>279</v>
      </c>
      <c r="B147" s="6" t="s">
        <v>342</v>
      </c>
      <c r="C147" s="6" t="s">
        <v>280</v>
      </c>
      <c r="D147" s="132" t="s">
        <v>522</v>
      </c>
      <c r="E147" s="132" t="s">
        <v>77</v>
      </c>
      <c r="F147" s="7" t="s">
        <v>445</v>
      </c>
      <c r="G147" s="5" t="s">
        <v>364</v>
      </c>
      <c r="H147" s="5" t="s">
        <v>327</v>
      </c>
      <c r="I147" s="149">
        <v>34.18</v>
      </c>
      <c r="J147" s="13" t="s">
        <v>293</v>
      </c>
      <c r="K147" s="14">
        <v>0.1</v>
      </c>
      <c r="L147" s="46" t="s">
        <v>276</v>
      </c>
      <c r="M147" s="46">
        <v>38</v>
      </c>
      <c r="N147" s="62">
        <v>12.56</v>
      </c>
      <c r="O147" s="46">
        <v>106</v>
      </c>
      <c r="P147" s="62">
        <v>14.81</v>
      </c>
      <c r="Q147" s="51" t="s">
        <v>376</v>
      </c>
      <c r="R147" s="51" t="s">
        <v>376</v>
      </c>
      <c r="S147" s="51" t="s">
        <v>261</v>
      </c>
      <c r="T147" s="46" t="s">
        <v>278</v>
      </c>
      <c r="AB147" s="6" t="s">
        <v>542</v>
      </c>
      <c r="AC147" s="257"/>
      <c r="AG147" s="175"/>
      <c r="AH147" s="175"/>
      <c r="AI147" s="175"/>
      <c r="AJ147" s="175"/>
      <c r="AK147" s="175"/>
      <c r="AL147" s="175"/>
      <c r="AM147" s="175"/>
      <c r="AN147" s="175"/>
      <c r="AO147" s="175"/>
      <c r="AP147" s="175"/>
      <c r="AQ147" s="175"/>
      <c r="AR147" s="175"/>
      <c r="AS147" s="175"/>
      <c r="AT147" s="175"/>
      <c r="AU147" s="175"/>
      <c r="AV147" s="175"/>
      <c r="AW147" s="175"/>
      <c r="AX147" s="175"/>
      <c r="AY147" s="175"/>
    </row>
    <row r="148" spans="1:52">
      <c r="H148" s="16"/>
      <c r="AC148" s="259"/>
    </row>
    <row r="149" spans="1:52" s="45" customFormat="1" ht="15">
      <c r="A149" s="5" t="s">
        <v>105</v>
      </c>
      <c r="B149" s="6" t="s">
        <v>717</v>
      </c>
      <c r="C149" s="6" t="s">
        <v>143</v>
      </c>
      <c r="D149" s="132" t="s">
        <v>523</v>
      </c>
      <c r="E149" s="132" t="s">
        <v>78</v>
      </c>
      <c r="F149" s="7">
        <v>59571</v>
      </c>
      <c r="G149" s="5" t="s">
        <v>288</v>
      </c>
      <c r="H149" s="5" t="s">
        <v>82</v>
      </c>
      <c r="I149" s="149">
        <v>32.951599325404551</v>
      </c>
      <c r="J149" s="13" t="s">
        <v>293</v>
      </c>
      <c r="K149" s="14">
        <v>6.1488791424578533E-2</v>
      </c>
      <c r="L149" s="41"/>
      <c r="M149" s="38"/>
      <c r="N149" s="39"/>
      <c r="O149" s="39"/>
      <c r="P149" s="40"/>
      <c r="Q149" s="41"/>
      <c r="R149" s="42"/>
      <c r="S149" s="41"/>
      <c r="T149" s="41"/>
      <c r="U149" s="43"/>
      <c r="V149" s="41"/>
      <c r="W149" s="38"/>
      <c r="X149" s="39"/>
      <c r="Y149" s="39"/>
      <c r="Z149" s="40"/>
      <c r="AA149" s="41"/>
      <c r="AB149" s="6" t="s">
        <v>519</v>
      </c>
      <c r="AC149" s="259"/>
      <c r="AD149" s="41"/>
      <c r="AE149" s="43"/>
      <c r="AF149" s="41"/>
      <c r="AG149" s="175"/>
      <c r="AH149" s="175"/>
      <c r="AI149" s="175"/>
      <c r="AJ149" s="175"/>
      <c r="AK149" s="175"/>
      <c r="AL149" s="175"/>
      <c r="AM149" s="175"/>
      <c r="AN149" s="175"/>
      <c r="AO149" s="175"/>
      <c r="AP149" s="175"/>
      <c r="AQ149" s="175"/>
      <c r="AR149" s="175"/>
      <c r="AS149" s="175"/>
      <c r="AT149" s="175"/>
      <c r="AU149" s="175"/>
      <c r="AV149" s="175"/>
      <c r="AW149" s="175"/>
      <c r="AX149" s="175"/>
      <c r="AY149" s="175"/>
      <c r="AZ149" s="37"/>
    </row>
    <row r="150" spans="1:52" s="45" customFormat="1">
      <c r="A150" s="7"/>
      <c r="B150" s="6"/>
      <c r="C150" s="6"/>
      <c r="D150" s="6"/>
      <c r="E150" s="36"/>
      <c r="F150" s="7" t="s">
        <v>446</v>
      </c>
      <c r="G150" s="5" t="s">
        <v>364</v>
      </c>
      <c r="H150" s="5" t="s">
        <v>387</v>
      </c>
      <c r="I150" s="149">
        <v>32.92</v>
      </c>
      <c r="J150" s="13" t="s">
        <v>293</v>
      </c>
      <c r="K150" s="14">
        <v>0.13</v>
      </c>
      <c r="L150" s="41"/>
      <c r="M150" s="38"/>
      <c r="N150" s="39"/>
      <c r="O150" s="39"/>
      <c r="P150" s="40"/>
      <c r="Q150" s="41"/>
      <c r="R150" s="42"/>
      <c r="S150" s="41"/>
      <c r="T150" s="41"/>
      <c r="U150" s="43"/>
      <c r="V150" s="41"/>
      <c r="W150" s="38"/>
      <c r="X150" s="39"/>
      <c r="Y150" s="39"/>
      <c r="Z150" s="40"/>
      <c r="AA150" s="41"/>
      <c r="AB150" s="12" t="s">
        <v>859</v>
      </c>
      <c r="AC150" s="255"/>
      <c r="AD150" s="41"/>
      <c r="AE150" s="43"/>
      <c r="AF150" s="41"/>
      <c r="AG150" s="175"/>
      <c r="AH150" s="175"/>
      <c r="AI150" s="175"/>
      <c r="AJ150" s="175"/>
      <c r="AK150" s="175"/>
      <c r="AL150" s="175"/>
      <c r="AM150" s="175"/>
      <c r="AN150" s="175"/>
      <c r="AO150" s="175"/>
      <c r="AP150" s="175"/>
      <c r="AQ150" s="175"/>
      <c r="AR150" s="175"/>
      <c r="AS150" s="175"/>
      <c r="AT150" s="175"/>
      <c r="AU150" s="175"/>
      <c r="AV150" s="175"/>
      <c r="AW150" s="175"/>
      <c r="AX150" s="175"/>
      <c r="AY150" s="175"/>
      <c r="AZ150" s="37"/>
    </row>
    <row r="151" spans="1:52">
      <c r="H151" s="16"/>
    </row>
    <row r="152" spans="1:52" ht="15">
      <c r="A152" s="5" t="s">
        <v>287</v>
      </c>
      <c r="B152" s="6" t="s">
        <v>698</v>
      </c>
      <c r="C152" s="6" t="s">
        <v>313</v>
      </c>
      <c r="D152" s="132" t="s">
        <v>524</v>
      </c>
      <c r="E152" s="132" t="s">
        <v>173</v>
      </c>
      <c r="F152" s="7" t="s">
        <v>447</v>
      </c>
      <c r="G152" s="5" t="s">
        <v>334</v>
      </c>
      <c r="H152" s="5" t="s">
        <v>387</v>
      </c>
      <c r="I152" s="150">
        <v>33.249425283794146</v>
      </c>
      <c r="J152" s="11" t="s">
        <v>293</v>
      </c>
      <c r="K152" s="15">
        <v>0.09</v>
      </c>
      <c r="L152" s="11"/>
      <c r="M152" s="8">
        <v>5</v>
      </c>
      <c r="N152" s="9">
        <v>84.470776390860721</v>
      </c>
      <c r="O152" s="9">
        <v>1.97</v>
      </c>
      <c r="P152" s="10">
        <v>46</v>
      </c>
      <c r="Q152" s="11" t="s">
        <v>293</v>
      </c>
      <c r="R152" s="12">
        <v>96.3</v>
      </c>
      <c r="S152" s="11">
        <v>33.249425283794146</v>
      </c>
      <c r="T152" s="11" t="s">
        <v>293</v>
      </c>
      <c r="U152" s="15">
        <v>0.10812004482242714</v>
      </c>
      <c r="V152" s="11"/>
      <c r="W152" s="8"/>
      <c r="X152" s="9"/>
      <c r="Y152" s="9"/>
      <c r="Z152" s="10"/>
      <c r="AA152" s="11"/>
      <c r="AB152" s="19" t="s">
        <v>682</v>
      </c>
      <c r="AF152" s="19"/>
      <c r="AI152" s="5"/>
      <c r="AZ152" s="5"/>
    </row>
    <row r="153" spans="1:52" ht="15">
      <c r="A153" s="5" t="s">
        <v>141</v>
      </c>
      <c r="B153" s="6" t="s">
        <v>815</v>
      </c>
      <c r="C153" s="6" t="s">
        <v>313</v>
      </c>
      <c r="D153" s="132" t="s">
        <v>525</v>
      </c>
      <c r="E153" s="132" t="s">
        <v>172</v>
      </c>
      <c r="F153" s="7">
        <v>56945</v>
      </c>
      <c r="G153" s="5" t="s">
        <v>288</v>
      </c>
      <c r="H153" s="5" t="s">
        <v>82</v>
      </c>
      <c r="I153" s="149">
        <v>33.664977837224825</v>
      </c>
      <c r="J153" s="13" t="s">
        <v>293</v>
      </c>
      <c r="K153" s="14">
        <v>9.371444462631319E-2</v>
      </c>
      <c r="L153" s="11"/>
      <c r="M153" s="8">
        <v>15</v>
      </c>
      <c r="N153" s="9"/>
      <c r="O153" s="9">
        <v>2.39</v>
      </c>
      <c r="P153" s="10">
        <v>13.6</v>
      </c>
      <c r="Q153" s="11" t="s">
        <v>293</v>
      </c>
      <c r="R153" s="12">
        <v>3.1</v>
      </c>
      <c r="S153" s="11">
        <v>33.664977837224825</v>
      </c>
      <c r="T153" s="11" t="s">
        <v>293</v>
      </c>
      <c r="U153" s="15">
        <v>9.371444462631319E-2</v>
      </c>
      <c r="V153" s="11"/>
      <c r="W153" s="8"/>
      <c r="X153" s="9"/>
      <c r="Y153" s="9"/>
      <c r="Z153" s="10"/>
      <c r="AA153" s="11"/>
      <c r="AB153" s="19" t="s">
        <v>683</v>
      </c>
      <c r="AF153" s="19"/>
      <c r="AI153" s="5"/>
      <c r="AZ153" s="5"/>
    </row>
    <row r="154" spans="1:52" s="45" customFormat="1" ht="15">
      <c r="A154" s="324" t="s">
        <v>158</v>
      </c>
      <c r="B154" s="6" t="s">
        <v>641</v>
      </c>
      <c r="C154" s="6" t="s">
        <v>181</v>
      </c>
      <c r="D154" s="132" t="s">
        <v>788</v>
      </c>
      <c r="E154" s="132" t="s">
        <v>789</v>
      </c>
      <c r="F154" s="7">
        <v>60868</v>
      </c>
      <c r="G154" s="5" t="s">
        <v>288</v>
      </c>
      <c r="H154" s="5" t="s">
        <v>82</v>
      </c>
      <c r="I154" s="152">
        <v>33.556884064166198</v>
      </c>
      <c r="J154" s="141" t="s">
        <v>293</v>
      </c>
      <c r="K154" s="142">
        <v>2.0099324588838528E-2</v>
      </c>
      <c r="L154" s="41"/>
      <c r="M154" s="38"/>
      <c r="N154" s="39"/>
      <c r="O154" s="39"/>
      <c r="P154" s="40"/>
      <c r="Q154" s="41"/>
      <c r="R154" s="42"/>
      <c r="S154" s="41"/>
      <c r="T154" s="41"/>
      <c r="U154" s="43"/>
      <c r="V154" s="41"/>
      <c r="W154" s="38"/>
      <c r="X154" s="39"/>
      <c r="Y154" s="39"/>
      <c r="Z154" s="40"/>
      <c r="AA154" s="41"/>
      <c r="AB154" s="6" t="s">
        <v>708</v>
      </c>
      <c r="AC154" s="268"/>
      <c r="AE154" s="44"/>
      <c r="AF154" s="44"/>
      <c r="AG154" s="175"/>
      <c r="AH154" s="175"/>
      <c r="AI154" s="37"/>
      <c r="AJ154" s="175"/>
      <c r="AK154" s="175"/>
      <c r="AL154" s="175"/>
      <c r="AM154" s="175"/>
      <c r="AN154" s="175"/>
      <c r="AO154" s="175"/>
      <c r="AP154" s="175"/>
      <c r="AQ154" s="175"/>
      <c r="AR154" s="175"/>
      <c r="AS154" s="175"/>
      <c r="AT154" s="175"/>
      <c r="AU154" s="175"/>
      <c r="AV154" s="175"/>
      <c r="AW154" s="175"/>
      <c r="AX154" s="175"/>
      <c r="AY154" s="175"/>
      <c r="AZ154" s="37"/>
    </row>
    <row r="155" spans="1:52" s="109" customFormat="1" ht="15">
      <c r="A155" s="139" t="s">
        <v>125</v>
      </c>
      <c r="B155" s="139" t="s">
        <v>593</v>
      </c>
      <c r="C155" s="139" t="s">
        <v>628</v>
      </c>
      <c r="D155" s="132" t="s">
        <v>787</v>
      </c>
      <c r="E155" s="132" t="s">
        <v>798</v>
      </c>
      <c r="F155" s="7">
        <v>60866</v>
      </c>
      <c r="G155" s="5" t="s">
        <v>288</v>
      </c>
      <c r="H155" s="5" t="s">
        <v>82</v>
      </c>
      <c r="I155" s="152">
        <v>33.79</v>
      </c>
      <c r="J155" s="141" t="s">
        <v>293</v>
      </c>
      <c r="K155" s="142">
        <v>0.02</v>
      </c>
      <c r="L155" s="48"/>
      <c r="M155" s="218">
        <v>13</v>
      </c>
      <c r="N155" s="219"/>
      <c r="O155" s="219">
        <v>8.02</v>
      </c>
      <c r="P155" s="220">
        <v>7.6</v>
      </c>
      <c r="Q155" s="48" t="s">
        <v>293</v>
      </c>
      <c r="R155" s="221">
        <v>7.4</v>
      </c>
      <c r="S155" s="48">
        <v>33.811724493801982</v>
      </c>
      <c r="T155" s="48" t="s">
        <v>293</v>
      </c>
      <c r="U155" s="49">
        <v>2.5650069530508111E-2</v>
      </c>
      <c r="V155" s="48"/>
      <c r="W155" s="218"/>
      <c r="X155" s="219"/>
      <c r="Y155" s="219"/>
      <c r="Z155" s="220"/>
      <c r="AA155" s="48"/>
      <c r="AB155" s="5" t="s">
        <v>684</v>
      </c>
      <c r="AC155" s="266"/>
      <c r="AD155" s="11"/>
      <c r="AE155" s="15"/>
      <c r="AF155" s="11"/>
      <c r="AG155" s="8"/>
      <c r="AH155" s="9"/>
      <c r="AI155" s="10"/>
      <c r="AJ155" s="11"/>
      <c r="AK155" s="12"/>
      <c r="AL155" s="11"/>
      <c r="AM155" s="11"/>
      <c r="AN155" s="15"/>
      <c r="AO155" s="29"/>
      <c r="AP155" s="5"/>
      <c r="AQ155" s="175"/>
      <c r="AR155" s="175"/>
      <c r="AS155" s="175"/>
      <c r="AT155" s="175"/>
      <c r="AU155" s="175"/>
      <c r="AV155" s="175"/>
      <c r="AW155" s="175"/>
      <c r="AX155" s="175"/>
      <c r="AY155" s="175"/>
    </row>
    <row r="156" spans="1:52" s="44" customFormat="1" ht="15">
      <c r="A156" s="19" t="s">
        <v>161</v>
      </c>
      <c r="B156" s="139" t="s">
        <v>593</v>
      </c>
      <c r="C156" s="19" t="s">
        <v>629</v>
      </c>
      <c r="D156" s="132" t="s">
        <v>786</v>
      </c>
      <c r="E156" s="132" t="s">
        <v>785</v>
      </c>
      <c r="F156" s="7">
        <v>60871</v>
      </c>
      <c r="G156" s="5" t="s">
        <v>288</v>
      </c>
      <c r="H156" s="5" t="s">
        <v>82</v>
      </c>
      <c r="I156" s="152">
        <v>33.833752399773097</v>
      </c>
      <c r="J156" s="141" t="s">
        <v>293</v>
      </c>
      <c r="K156" s="142">
        <v>1.5611597976015874E-2</v>
      </c>
      <c r="L156" s="11"/>
      <c r="M156" s="8">
        <v>11</v>
      </c>
      <c r="N156" s="9"/>
      <c r="O156" s="9">
        <v>1.47</v>
      </c>
      <c r="P156" s="10">
        <v>7.3</v>
      </c>
      <c r="Q156" s="11" t="s">
        <v>293</v>
      </c>
      <c r="R156" s="12">
        <v>7.4</v>
      </c>
      <c r="S156" s="11">
        <v>33.833752399773097</v>
      </c>
      <c r="T156" s="11" t="s">
        <v>293</v>
      </c>
      <c r="U156" s="15">
        <v>1.5611597976015874E-2</v>
      </c>
      <c r="V156" s="11"/>
      <c r="W156" s="8"/>
      <c r="X156" s="9"/>
      <c r="Y156" s="9"/>
      <c r="Z156" s="10"/>
      <c r="AA156" s="11"/>
      <c r="AB156" s="19"/>
      <c r="AC156" s="268"/>
      <c r="AD156" s="11"/>
      <c r="AE156" s="15"/>
      <c r="AF156" s="11"/>
      <c r="AG156" s="8"/>
      <c r="AH156" s="9"/>
      <c r="AI156" s="10"/>
      <c r="AJ156" s="11"/>
      <c r="AK156" s="12"/>
      <c r="AL156" s="11"/>
      <c r="AM156" s="11"/>
      <c r="AN156" s="15"/>
      <c r="AO156" s="29"/>
      <c r="AP156" s="204"/>
      <c r="AQ156" s="175"/>
      <c r="AR156" s="175"/>
      <c r="AS156" s="175"/>
      <c r="AT156" s="175"/>
      <c r="AU156" s="175"/>
      <c r="AV156" s="175"/>
      <c r="AW156" s="175"/>
      <c r="AX156" s="175"/>
      <c r="AY156" s="175"/>
    </row>
    <row r="157" spans="1:52" s="44" customFormat="1">
      <c r="A157" s="19"/>
      <c r="B157" s="19"/>
      <c r="C157" s="19"/>
      <c r="D157" s="19"/>
      <c r="F157" s="64" t="s">
        <v>448</v>
      </c>
      <c r="G157" s="5" t="s">
        <v>230</v>
      </c>
      <c r="H157" s="5" t="s">
        <v>387</v>
      </c>
      <c r="I157" s="150">
        <v>33.96</v>
      </c>
      <c r="J157" s="11" t="s">
        <v>293</v>
      </c>
      <c r="K157" s="15">
        <v>0.11</v>
      </c>
      <c r="L157" s="11"/>
      <c r="M157" s="8"/>
      <c r="N157" s="9"/>
      <c r="O157" s="9"/>
      <c r="P157" s="10"/>
      <c r="Q157" s="11"/>
      <c r="R157" s="12"/>
      <c r="S157" s="11"/>
      <c r="T157" s="11"/>
      <c r="U157" s="15"/>
      <c r="V157" s="11"/>
      <c r="W157" s="8"/>
      <c r="X157" s="9"/>
      <c r="Y157" s="9"/>
      <c r="Z157" s="10"/>
      <c r="AA157" s="11"/>
      <c r="AB157" s="5" t="s">
        <v>403</v>
      </c>
      <c r="AC157" s="264"/>
      <c r="AD157" s="11"/>
      <c r="AE157" s="15"/>
      <c r="AF157" s="11"/>
      <c r="AG157" s="8"/>
      <c r="AH157" s="9"/>
      <c r="AI157" s="10"/>
      <c r="AJ157" s="11"/>
      <c r="AK157" s="12"/>
      <c r="AL157" s="11"/>
      <c r="AM157" s="11"/>
      <c r="AN157" s="15"/>
      <c r="AO157" s="29"/>
      <c r="AP157" s="204"/>
      <c r="AQ157" s="175"/>
      <c r="AR157" s="175"/>
      <c r="AS157" s="175"/>
      <c r="AT157" s="175"/>
      <c r="AU157" s="175"/>
      <c r="AV157" s="175"/>
      <c r="AW157" s="175"/>
      <c r="AX157" s="175"/>
      <c r="AY157" s="175"/>
    </row>
    <row r="158" spans="1:52" s="109" customFormat="1" ht="15">
      <c r="A158" s="139" t="s">
        <v>126</v>
      </c>
      <c r="B158" s="139" t="s">
        <v>693</v>
      </c>
      <c r="C158" s="205" t="s">
        <v>623</v>
      </c>
      <c r="D158" s="132" t="s">
        <v>526</v>
      </c>
      <c r="E158" s="132" t="s">
        <v>83</v>
      </c>
      <c r="F158" s="64">
        <v>60880</v>
      </c>
      <c r="G158" s="19" t="s">
        <v>288</v>
      </c>
      <c r="H158" s="5" t="s">
        <v>82</v>
      </c>
      <c r="I158" s="153">
        <v>33.715086501812998</v>
      </c>
      <c r="J158" s="143" t="s">
        <v>293</v>
      </c>
      <c r="K158" s="144">
        <v>3.6058668394784402E-2</v>
      </c>
      <c r="L158" s="223" t="s">
        <v>128</v>
      </c>
      <c r="M158" s="129"/>
      <c r="N158" s="130"/>
      <c r="O158" s="129"/>
      <c r="P158" s="130"/>
      <c r="Q158" s="129"/>
      <c r="R158" s="129"/>
      <c r="S158" s="129"/>
      <c r="T158" s="131"/>
      <c r="U158" s="129"/>
      <c r="V158" s="129"/>
      <c r="W158" s="129"/>
      <c r="X158" s="129"/>
      <c r="Y158" s="129"/>
      <c r="Z158" s="129"/>
      <c r="AA158" s="129"/>
      <c r="AB158" s="5" t="s">
        <v>685</v>
      </c>
      <c r="AC158" s="261"/>
      <c r="AG158" s="175"/>
      <c r="AH158" s="175"/>
      <c r="AI158" s="175"/>
      <c r="AJ158" s="175"/>
      <c r="AK158" s="175"/>
      <c r="AL158" s="175"/>
      <c r="AM158" s="175"/>
      <c r="AN158" s="175"/>
      <c r="AO158" s="175"/>
      <c r="AP158" s="175"/>
      <c r="AQ158" s="175"/>
      <c r="AR158" s="175"/>
      <c r="AS158" s="175"/>
      <c r="AT158" s="175"/>
      <c r="AU158" s="175"/>
      <c r="AV158" s="175"/>
      <c r="AW158" s="175"/>
      <c r="AX158" s="175"/>
      <c r="AY158" s="175"/>
    </row>
    <row r="159" spans="1:52" s="6" customFormat="1" ht="15">
      <c r="A159" s="6" t="s">
        <v>246</v>
      </c>
      <c r="B159" s="6" t="s">
        <v>699</v>
      </c>
      <c r="C159" s="6" t="s">
        <v>247</v>
      </c>
      <c r="D159" s="132" t="s">
        <v>527</v>
      </c>
      <c r="E159" s="132" t="s">
        <v>784</v>
      </c>
      <c r="F159" s="7">
        <v>58801</v>
      </c>
      <c r="G159" s="5" t="s">
        <v>288</v>
      </c>
      <c r="H159" s="5" t="s">
        <v>82</v>
      </c>
      <c r="I159" s="149">
        <v>33.804753241269424</v>
      </c>
      <c r="J159" s="13" t="s">
        <v>293</v>
      </c>
      <c r="K159" s="14">
        <v>7.2843774773928491E-2</v>
      </c>
      <c r="L159" s="6" t="s">
        <v>245</v>
      </c>
      <c r="M159" s="6">
        <v>38</v>
      </c>
      <c r="N159" s="67">
        <v>11.64</v>
      </c>
      <c r="O159" s="6">
        <v>106</v>
      </c>
      <c r="P159" s="67">
        <v>5.18</v>
      </c>
      <c r="Q159" s="64" t="s">
        <v>376</v>
      </c>
      <c r="R159" s="64" t="s">
        <v>376</v>
      </c>
      <c r="S159" s="64" t="s">
        <v>377</v>
      </c>
      <c r="T159" s="6" t="s">
        <v>248</v>
      </c>
      <c r="AB159" s="6" t="s">
        <v>532</v>
      </c>
      <c r="AC159" s="257"/>
      <c r="AG159" s="175"/>
      <c r="AH159" s="175"/>
      <c r="AJ159" s="175"/>
      <c r="AK159" s="175"/>
      <c r="AL159" s="175"/>
      <c r="AM159" s="175"/>
      <c r="AN159" s="175"/>
      <c r="AO159" s="175"/>
      <c r="AP159" s="175"/>
      <c r="AQ159" s="175"/>
      <c r="AR159" s="175"/>
      <c r="AS159" s="175"/>
      <c r="AT159" s="175"/>
      <c r="AU159" s="175"/>
      <c r="AV159" s="175"/>
      <c r="AW159" s="175"/>
      <c r="AX159" s="175"/>
      <c r="AY159" s="175"/>
    </row>
    <row r="160" spans="1:52" s="6" customFormat="1" ht="15">
      <c r="A160" s="6" t="s">
        <v>208</v>
      </c>
      <c r="B160" s="6" t="s">
        <v>694</v>
      </c>
      <c r="C160" s="6" t="s">
        <v>244</v>
      </c>
      <c r="D160" s="132" t="s">
        <v>528</v>
      </c>
      <c r="E160" s="132" t="s">
        <v>783</v>
      </c>
      <c r="F160" s="7">
        <v>58811</v>
      </c>
      <c r="G160" s="5" t="s">
        <v>288</v>
      </c>
      <c r="H160" s="5" t="s">
        <v>82</v>
      </c>
      <c r="I160" s="149">
        <v>33.867503718056525</v>
      </c>
      <c r="J160" s="13" t="s">
        <v>293</v>
      </c>
      <c r="K160" s="14">
        <v>0.1055160297294593</v>
      </c>
      <c r="L160" s="6" t="s">
        <v>245</v>
      </c>
      <c r="M160" s="6">
        <v>38</v>
      </c>
      <c r="N160" s="67">
        <v>10.8</v>
      </c>
      <c r="O160" s="6">
        <v>106</v>
      </c>
      <c r="P160" s="67">
        <v>3.9</v>
      </c>
      <c r="Q160" s="64" t="s">
        <v>376</v>
      </c>
      <c r="R160" s="64" t="s">
        <v>376</v>
      </c>
      <c r="S160" s="64" t="s">
        <v>376</v>
      </c>
      <c r="T160" s="6" t="s">
        <v>410</v>
      </c>
      <c r="AB160" s="6" t="s">
        <v>532</v>
      </c>
      <c r="AC160" s="267"/>
      <c r="AD160" s="47"/>
      <c r="AG160" s="208"/>
      <c r="AH160" s="208"/>
      <c r="AJ160" s="208"/>
      <c r="AK160" s="208"/>
      <c r="AL160" s="208"/>
      <c r="AM160" s="208"/>
      <c r="AN160" s="208"/>
      <c r="AO160" s="208"/>
      <c r="AP160" s="208"/>
      <c r="AQ160" s="208"/>
      <c r="AR160" s="208"/>
      <c r="AS160" s="208"/>
      <c r="AT160" s="208"/>
      <c r="AU160" s="208"/>
      <c r="AV160" s="208"/>
      <c r="AW160" s="208"/>
      <c r="AX160" s="208"/>
      <c r="AY160" s="208"/>
    </row>
    <row r="161" spans="1:52" s="75" customFormat="1">
      <c r="B161" s="320" t="s">
        <v>56</v>
      </c>
      <c r="C161" s="271"/>
      <c r="D161" s="271"/>
      <c r="E161" s="77"/>
      <c r="F161" s="86"/>
      <c r="G161" s="78"/>
      <c r="H161" s="78"/>
      <c r="I161" s="154">
        <v>33.729999999999997</v>
      </c>
      <c r="J161" s="82" t="s">
        <v>293</v>
      </c>
      <c r="K161" s="83">
        <v>0.09</v>
      </c>
      <c r="N161" s="79"/>
      <c r="P161" s="79"/>
      <c r="Q161" s="80"/>
      <c r="R161" s="80"/>
      <c r="S161" s="80"/>
      <c r="U161" s="79"/>
      <c r="AC161" s="257"/>
      <c r="AG161" s="175"/>
      <c r="AH161" s="175"/>
      <c r="AJ161" s="175"/>
      <c r="AK161" s="175"/>
      <c r="AL161" s="175"/>
      <c r="AM161" s="175"/>
      <c r="AN161" s="175"/>
      <c r="AO161" s="175"/>
      <c r="AP161" s="175"/>
      <c r="AQ161" s="175"/>
      <c r="AR161" s="175"/>
      <c r="AS161" s="175"/>
      <c r="AT161" s="175"/>
      <c r="AU161" s="175"/>
      <c r="AV161" s="175"/>
      <c r="AW161" s="175"/>
      <c r="AX161" s="175"/>
      <c r="AY161" s="175"/>
    </row>
    <row r="162" spans="1:52">
      <c r="H162" s="16"/>
    </row>
    <row r="163" spans="1:52" s="96" customFormat="1" ht="15">
      <c r="A163" s="324" t="s">
        <v>153</v>
      </c>
      <c r="B163" s="96" t="s">
        <v>154</v>
      </c>
      <c r="C163" s="96" t="s">
        <v>155</v>
      </c>
      <c r="D163" s="132" t="s">
        <v>58</v>
      </c>
      <c r="E163" s="132" t="s">
        <v>59</v>
      </c>
      <c r="F163" s="7">
        <v>59151</v>
      </c>
      <c r="G163" s="5" t="s">
        <v>288</v>
      </c>
      <c r="H163" s="5" t="s">
        <v>82</v>
      </c>
      <c r="I163" s="149">
        <v>33.9</v>
      </c>
      <c r="J163" s="13" t="s">
        <v>293</v>
      </c>
      <c r="K163" s="14">
        <v>0.09</v>
      </c>
      <c r="L163" s="101"/>
      <c r="M163" s="103"/>
      <c r="N163" s="104"/>
      <c r="O163" s="104"/>
      <c r="P163" s="105"/>
      <c r="Q163" s="101"/>
      <c r="R163" s="106"/>
      <c r="S163" s="101"/>
      <c r="T163" s="101"/>
      <c r="U163" s="102"/>
      <c r="V163" s="101"/>
      <c r="W163" s="103"/>
      <c r="X163" s="104"/>
      <c r="Y163" s="104"/>
      <c r="Z163" s="105"/>
      <c r="AA163" s="101"/>
      <c r="AB163" s="106" t="s">
        <v>531</v>
      </c>
      <c r="AC163" s="257"/>
      <c r="AD163" s="101"/>
      <c r="AE163" s="102"/>
      <c r="AF163" s="101"/>
      <c r="AG163" s="175"/>
      <c r="AH163" s="175"/>
      <c r="AI163" s="107"/>
      <c r="AJ163" s="175"/>
      <c r="AK163" s="175"/>
      <c r="AL163" s="175"/>
      <c r="AM163" s="175"/>
      <c r="AN163" s="175"/>
      <c r="AO163" s="175"/>
      <c r="AP163" s="175"/>
      <c r="AQ163" s="175"/>
      <c r="AR163" s="175"/>
      <c r="AS163" s="175"/>
      <c r="AT163" s="175"/>
      <c r="AU163" s="175"/>
      <c r="AV163" s="175"/>
      <c r="AW163" s="175"/>
      <c r="AX163" s="175"/>
      <c r="AY163" s="175"/>
      <c r="AZ163" s="107"/>
    </row>
    <row r="164" spans="1:52" s="96" customFormat="1">
      <c r="A164" s="107"/>
      <c r="D164" s="132"/>
      <c r="E164" s="132"/>
      <c r="F164" s="7" t="s">
        <v>449</v>
      </c>
      <c r="G164" s="100" t="s">
        <v>334</v>
      </c>
      <c r="H164" s="107" t="s">
        <v>387</v>
      </c>
      <c r="I164" s="149">
        <v>33.941570431247719</v>
      </c>
      <c r="J164" s="13" t="s">
        <v>293</v>
      </c>
      <c r="K164" s="14">
        <v>0.13831573332223318</v>
      </c>
      <c r="L164" s="101"/>
      <c r="M164" s="103"/>
      <c r="N164" s="104"/>
      <c r="O164" s="104"/>
      <c r="P164" s="105"/>
      <c r="Q164" s="101"/>
      <c r="R164" s="106"/>
      <c r="S164" s="101"/>
      <c r="T164" s="101"/>
      <c r="U164" s="102"/>
      <c r="V164" s="101"/>
      <c r="W164" s="103"/>
      <c r="X164" s="104"/>
      <c r="Y164" s="104"/>
      <c r="Z164" s="105"/>
      <c r="AA164" s="101"/>
      <c r="AB164" s="106"/>
      <c r="AC164" s="264"/>
      <c r="AD164" s="101"/>
      <c r="AE164" s="102"/>
      <c r="AF164" s="101"/>
      <c r="AG164" s="175"/>
      <c r="AH164" s="175"/>
      <c r="AI164" s="107"/>
      <c r="AJ164" s="175"/>
      <c r="AK164" s="175"/>
      <c r="AL164" s="175"/>
      <c r="AM164" s="175"/>
      <c r="AN164" s="175"/>
      <c r="AO164" s="175"/>
      <c r="AP164" s="175"/>
      <c r="AQ164" s="175"/>
      <c r="AR164" s="175"/>
      <c r="AS164" s="175"/>
      <c r="AT164" s="175"/>
      <c r="AU164" s="175"/>
      <c r="AV164" s="175"/>
      <c r="AW164" s="175"/>
      <c r="AX164" s="175"/>
      <c r="AY164" s="175"/>
      <c r="AZ164" s="107"/>
    </row>
    <row r="165" spans="1:52" s="96" customFormat="1" ht="16">
      <c r="A165" s="225" t="s">
        <v>411</v>
      </c>
      <c r="B165" s="97"/>
      <c r="C165" s="97"/>
      <c r="D165" s="97"/>
      <c r="E165" s="97"/>
      <c r="F165" s="97"/>
      <c r="I165" s="169"/>
      <c r="L165" s="226"/>
      <c r="M165" s="227"/>
      <c r="N165" s="228"/>
      <c r="O165" s="227"/>
      <c r="P165" s="227"/>
      <c r="Q165" s="229"/>
      <c r="R165" s="227"/>
      <c r="S165" s="230"/>
      <c r="T165" s="231"/>
      <c r="U165" s="226"/>
      <c r="V165" s="227"/>
      <c r="W165" s="228"/>
      <c r="X165" s="227"/>
      <c r="Y165" s="227"/>
      <c r="Z165" s="229"/>
      <c r="AA165" s="232"/>
      <c r="AB165" s="233"/>
      <c r="AC165" s="264"/>
      <c r="AG165" s="175"/>
      <c r="AH165" s="175"/>
      <c r="AJ165" s="175"/>
      <c r="AK165" s="175"/>
      <c r="AL165" s="175"/>
      <c r="AM165" s="175"/>
      <c r="AN165" s="175"/>
      <c r="AO165" s="175"/>
      <c r="AP165" s="175"/>
      <c r="AQ165" s="175"/>
      <c r="AR165" s="175"/>
      <c r="AS165" s="175"/>
      <c r="AT165" s="175"/>
      <c r="AU165" s="175"/>
      <c r="AV165" s="175"/>
      <c r="AW165" s="175"/>
      <c r="AX165" s="175"/>
      <c r="AY165" s="175"/>
    </row>
    <row r="166" spans="1:52" s="96" customFormat="1" ht="16">
      <c r="A166" s="225"/>
      <c r="B166" s="97"/>
      <c r="C166" s="97"/>
      <c r="D166" s="97"/>
      <c r="E166" s="97"/>
      <c r="F166" s="97"/>
      <c r="I166" s="169"/>
      <c r="L166" s="226"/>
      <c r="M166" s="227"/>
      <c r="N166" s="228"/>
      <c r="O166" s="227"/>
      <c r="P166" s="227"/>
      <c r="Q166" s="229"/>
      <c r="R166" s="227"/>
      <c r="S166" s="230"/>
      <c r="T166" s="231"/>
      <c r="U166" s="226"/>
      <c r="V166" s="227"/>
      <c r="W166" s="228"/>
      <c r="X166" s="227"/>
      <c r="Y166" s="227"/>
      <c r="Z166" s="229"/>
      <c r="AA166" s="232"/>
      <c r="AB166" s="233"/>
      <c r="AC166" s="264"/>
      <c r="AG166" s="175"/>
      <c r="AH166" s="175"/>
      <c r="AJ166" s="175"/>
      <c r="AK166" s="175"/>
      <c r="AL166" s="175"/>
      <c r="AM166" s="175"/>
      <c r="AN166" s="175"/>
      <c r="AO166" s="175"/>
      <c r="AP166" s="175"/>
      <c r="AQ166" s="175"/>
      <c r="AR166" s="175"/>
      <c r="AS166" s="175"/>
      <c r="AT166" s="175"/>
      <c r="AU166" s="175"/>
      <c r="AV166" s="175"/>
      <c r="AW166" s="175"/>
      <c r="AX166" s="175"/>
      <c r="AY166" s="175"/>
    </row>
    <row r="167" spans="1:52" s="96" customFormat="1">
      <c r="A167" s="234" t="s">
        <v>88</v>
      </c>
      <c r="B167" s="97"/>
      <c r="C167" s="97"/>
      <c r="D167" s="97"/>
      <c r="E167" s="97"/>
      <c r="F167" s="97"/>
      <c r="I167" s="169"/>
      <c r="L167" s="226"/>
      <c r="M167" s="227"/>
      <c r="N167" s="228"/>
      <c r="O167" s="227"/>
      <c r="P167" s="227"/>
      <c r="Q167" s="229"/>
      <c r="R167" s="227"/>
      <c r="S167" s="230"/>
      <c r="T167" s="231"/>
      <c r="U167" s="226"/>
      <c r="V167" s="227"/>
      <c r="W167" s="228"/>
      <c r="X167" s="227"/>
      <c r="Y167" s="227"/>
      <c r="Z167" s="229"/>
      <c r="AA167" s="232"/>
      <c r="AB167" s="233"/>
      <c r="AC167" s="264"/>
      <c r="AG167" s="175"/>
      <c r="AH167" s="175"/>
      <c r="AJ167" s="175"/>
      <c r="AK167" s="175"/>
      <c r="AL167" s="175"/>
      <c r="AM167" s="175"/>
      <c r="AN167" s="175"/>
      <c r="AO167" s="175"/>
      <c r="AP167" s="175"/>
      <c r="AQ167" s="175"/>
      <c r="AR167" s="175"/>
      <c r="AS167" s="175"/>
      <c r="AT167" s="175"/>
      <c r="AU167" s="175"/>
      <c r="AV167" s="175"/>
      <c r="AW167" s="175"/>
      <c r="AX167" s="175"/>
      <c r="AY167" s="175"/>
    </row>
    <row r="168" spans="1:52" s="96" customFormat="1" ht="15">
      <c r="A168" s="16">
        <v>1132</v>
      </c>
      <c r="B168" s="96" t="s">
        <v>380</v>
      </c>
      <c r="C168" s="96" t="s">
        <v>843</v>
      </c>
      <c r="D168" s="132" t="s">
        <v>486</v>
      </c>
      <c r="E168" s="132" t="s">
        <v>790</v>
      </c>
      <c r="F168" s="97">
        <v>950</v>
      </c>
      <c r="G168" s="5" t="s">
        <v>379</v>
      </c>
      <c r="H168" s="5" t="s">
        <v>82</v>
      </c>
      <c r="I168" s="169">
        <v>35.28</v>
      </c>
      <c r="J168" s="11" t="s">
        <v>293</v>
      </c>
      <c r="K168" s="96">
        <v>0.55000000000000004</v>
      </c>
      <c r="L168" s="226"/>
      <c r="M168" s="227"/>
      <c r="N168" s="228"/>
      <c r="O168" s="227"/>
      <c r="P168" s="227"/>
      <c r="Q168" s="229"/>
      <c r="R168" s="227"/>
      <c r="S168" s="230"/>
      <c r="T168" s="231"/>
      <c r="U168" s="226"/>
      <c r="V168" s="227"/>
      <c r="W168" s="228"/>
      <c r="X168" s="227"/>
      <c r="Y168" s="227"/>
      <c r="Z168" s="229"/>
      <c r="AA168" s="232"/>
      <c r="AB168" s="6" t="s">
        <v>573</v>
      </c>
      <c r="AC168" s="264"/>
      <c r="AG168" s="175"/>
      <c r="AH168" s="175"/>
      <c r="AJ168" s="175"/>
      <c r="AK168" s="175"/>
      <c r="AL168" s="175"/>
      <c r="AM168" s="175"/>
      <c r="AN168" s="175"/>
      <c r="AO168" s="175"/>
      <c r="AP168" s="175"/>
      <c r="AQ168" s="175"/>
      <c r="AR168" s="175"/>
      <c r="AS168" s="175"/>
      <c r="AT168" s="175"/>
      <c r="AU168" s="175"/>
      <c r="AV168" s="175"/>
      <c r="AW168" s="175"/>
      <c r="AX168" s="175"/>
      <c r="AY168" s="175"/>
    </row>
    <row r="169" spans="1:52" s="96" customFormat="1" ht="15">
      <c r="A169" s="16">
        <v>1137</v>
      </c>
      <c r="B169" s="96" t="s">
        <v>381</v>
      </c>
      <c r="C169" s="96" t="s">
        <v>484</v>
      </c>
      <c r="D169" s="132" t="s">
        <v>487</v>
      </c>
      <c r="E169" s="132" t="s">
        <v>791</v>
      </c>
      <c r="F169" s="97">
        <v>955</v>
      </c>
      <c r="G169" s="5" t="s">
        <v>288</v>
      </c>
      <c r="H169" s="5" t="s">
        <v>82</v>
      </c>
      <c r="I169" s="169">
        <v>33.04</v>
      </c>
      <c r="J169" s="11" t="s">
        <v>293</v>
      </c>
      <c r="K169" s="96">
        <v>0.61</v>
      </c>
      <c r="L169" s="226"/>
      <c r="M169" s="227"/>
      <c r="N169" s="228"/>
      <c r="O169" s="227"/>
      <c r="P169" s="227"/>
      <c r="Q169" s="229"/>
      <c r="R169" s="227"/>
      <c r="S169" s="230"/>
      <c r="T169" s="231"/>
      <c r="U169" s="226"/>
      <c r="V169" s="227"/>
      <c r="W169" s="228"/>
      <c r="X169" s="227"/>
      <c r="Y169" s="227"/>
      <c r="Z169" s="229"/>
      <c r="AA169" s="232"/>
      <c r="AB169" s="27" t="s">
        <v>577</v>
      </c>
      <c r="AC169" s="264"/>
      <c r="AG169" s="175"/>
      <c r="AH169" s="175"/>
      <c r="AJ169" s="175"/>
      <c r="AK169" s="175"/>
      <c r="AL169" s="175"/>
      <c r="AM169" s="175"/>
      <c r="AN169" s="175"/>
      <c r="AO169" s="175"/>
      <c r="AP169" s="175"/>
      <c r="AQ169" s="175"/>
      <c r="AR169" s="175"/>
      <c r="AS169" s="175"/>
      <c r="AT169" s="175"/>
      <c r="AU169" s="175"/>
      <c r="AV169" s="175"/>
      <c r="AW169" s="175"/>
      <c r="AX169" s="175"/>
      <c r="AY169" s="175"/>
    </row>
    <row r="170" spans="1:52" s="96" customFormat="1">
      <c r="A170" s="16"/>
      <c r="B170" s="96" t="s">
        <v>613</v>
      </c>
      <c r="D170" s="132"/>
      <c r="E170" s="132"/>
      <c r="F170" s="97">
        <v>2006</v>
      </c>
      <c r="G170" s="5" t="s">
        <v>288</v>
      </c>
      <c r="H170" s="5" t="s">
        <v>82</v>
      </c>
      <c r="I170" s="235">
        <v>33.54</v>
      </c>
      <c r="J170" s="13" t="s">
        <v>293</v>
      </c>
      <c r="K170" s="108">
        <v>0.17</v>
      </c>
      <c r="L170" s="226"/>
      <c r="M170" s="227"/>
      <c r="N170" s="228"/>
      <c r="O170" s="227"/>
      <c r="P170" s="227"/>
      <c r="Q170" s="229"/>
      <c r="R170" s="227"/>
      <c r="S170" s="230"/>
      <c r="T170" s="231"/>
      <c r="U170" s="226"/>
      <c r="V170" s="227"/>
      <c r="W170" s="228"/>
      <c r="X170" s="227"/>
      <c r="Y170" s="227"/>
      <c r="Z170" s="229"/>
      <c r="AA170" s="232"/>
      <c r="AB170" s="27" t="s">
        <v>578</v>
      </c>
      <c r="AC170" s="260"/>
      <c r="AG170" s="175"/>
      <c r="AH170" s="175"/>
      <c r="AJ170" s="175"/>
      <c r="AK170" s="175"/>
      <c r="AL170" s="175"/>
      <c r="AM170" s="175"/>
      <c r="AN170" s="175"/>
      <c r="AO170" s="175"/>
      <c r="AP170" s="175"/>
      <c r="AQ170" s="175"/>
      <c r="AR170" s="175"/>
      <c r="AS170" s="175"/>
      <c r="AT170" s="175"/>
      <c r="AU170" s="175"/>
      <c r="AV170" s="175"/>
      <c r="AW170" s="175"/>
      <c r="AX170" s="175"/>
      <c r="AY170" s="175"/>
    </row>
    <row r="171" spans="1:52" s="96" customFormat="1" ht="28">
      <c r="A171" s="16">
        <v>1138</v>
      </c>
      <c r="B171" s="334" t="s">
        <v>329</v>
      </c>
      <c r="C171" s="334" t="s">
        <v>661</v>
      </c>
      <c r="D171" s="335" t="s">
        <v>487</v>
      </c>
      <c r="E171" s="335" t="s">
        <v>791</v>
      </c>
      <c r="F171" s="336">
        <v>2007</v>
      </c>
      <c r="G171" s="337" t="s">
        <v>288</v>
      </c>
      <c r="H171" s="337" t="s">
        <v>82</v>
      </c>
      <c r="I171" s="338">
        <v>33.74</v>
      </c>
      <c r="J171" s="339" t="s">
        <v>293</v>
      </c>
      <c r="K171" s="340">
        <v>0.11</v>
      </c>
      <c r="L171" s="226"/>
      <c r="M171" s="227"/>
      <c r="N171" s="228"/>
      <c r="O171" s="227"/>
      <c r="P171" s="227"/>
      <c r="Q171" s="229"/>
      <c r="R171" s="227"/>
      <c r="S171" s="230"/>
      <c r="T171" s="231"/>
      <c r="U171" s="226"/>
      <c r="V171" s="227"/>
      <c r="W171" s="228"/>
      <c r="X171" s="227"/>
      <c r="Y171" s="227"/>
      <c r="Z171" s="229"/>
      <c r="AA171" s="232"/>
      <c r="AB171" s="316" t="s">
        <v>860</v>
      </c>
      <c r="AC171" s="257"/>
      <c r="AG171" s="175"/>
      <c r="AH171" s="175"/>
      <c r="AJ171" s="175"/>
      <c r="AK171" s="175"/>
      <c r="AL171" s="175"/>
      <c r="AM171" s="175"/>
      <c r="AN171" s="175"/>
      <c r="AO171" s="175"/>
      <c r="AP171" s="175"/>
      <c r="AQ171" s="175"/>
      <c r="AR171" s="175"/>
      <c r="AS171" s="175"/>
      <c r="AT171" s="175"/>
      <c r="AU171" s="175"/>
      <c r="AV171" s="175"/>
      <c r="AW171" s="175"/>
      <c r="AX171" s="175"/>
      <c r="AY171" s="175"/>
    </row>
    <row r="172" spans="1:52" s="96" customFormat="1" ht="15">
      <c r="A172" s="16">
        <v>1140</v>
      </c>
      <c r="B172" s="96" t="s">
        <v>378</v>
      </c>
      <c r="C172" s="96" t="s">
        <v>661</v>
      </c>
      <c r="D172" s="132" t="s">
        <v>487</v>
      </c>
      <c r="E172" s="132" t="s">
        <v>791</v>
      </c>
      <c r="F172" s="97">
        <v>918</v>
      </c>
      <c r="G172" s="5" t="s">
        <v>288</v>
      </c>
      <c r="H172" s="5" t="s">
        <v>82</v>
      </c>
      <c r="I172" s="169">
        <v>33.909999999999997</v>
      </c>
      <c r="J172" s="11" t="s">
        <v>293</v>
      </c>
      <c r="K172" s="96">
        <v>0.32</v>
      </c>
      <c r="L172" s="226"/>
      <c r="M172" s="227"/>
      <c r="N172" s="228"/>
      <c r="O172" s="227"/>
      <c r="P172" s="227"/>
      <c r="Q172" s="229"/>
      <c r="R172" s="227"/>
      <c r="S172" s="230"/>
      <c r="T172" s="231"/>
      <c r="U172" s="226"/>
      <c r="V172" s="227"/>
      <c r="W172" s="228"/>
      <c r="X172" s="227"/>
      <c r="Y172" s="227"/>
      <c r="Z172" s="229"/>
      <c r="AA172" s="232"/>
      <c r="AB172" s="27" t="s">
        <v>707</v>
      </c>
      <c r="AC172" s="257"/>
      <c r="AG172" s="175"/>
      <c r="AH172" s="175"/>
      <c r="AJ172" s="175"/>
      <c r="AK172" s="175"/>
      <c r="AL172" s="175"/>
      <c r="AM172" s="175"/>
      <c r="AN172" s="175"/>
      <c r="AO172" s="175"/>
      <c r="AP172" s="175"/>
      <c r="AQ172" s="175"/>
      <c r="AR172" s="175"/>
      <c r="AS172" s="175"/>
      <c r="AT172" s="175"/>
      <c r="AU172" s="175"/>
      <c r="AV172" s="175"/>
      <c r="AW172" s="175"/>
      <c r="AX172" s="175"/>
      <c r="AY172" s="175"/>
    </row>
    <row r="173" spans="1:52" s="96" customFormat="1" ht="15">
      <c r="A173" s="16">
        <v>1141</v>
      </c>
      <c r="B173" s="96" t="s">
        <v>612</v>
      </c>
      <c r="C173" s="96" t="s">
        <v>485</v>
      </c>
      <c r="D173" s="132" t="s">
        <v>793</v>
      </c>
      <c r="E173" s="132" t="s">
        <v>792</v>
      </c>
      <c r="F173" s="97">
        <v>914</v>
      </c>
      <c r="G173" s="5" t="s">
        <v>288</v>
      </c>
      <c r="H173" s="5" t="s">
        <v>82</v>
      </c>
      <c r="I173" s="169">
        <v>33.06</v>
      </c>
      <c r="J173" s="11" t="s">
        <v>293</v>
      </c>
      <c r="K173" s="96">
        <v>0.13</v>
      </c>
      <c r="L173" s="226"/>
      <c r="M173" s="227"/>
      <c r="N173" s="228"/>
      <c r="O173" s="227"/>
      <c r="P173" s="227"/>
      <c r="Q173" s="229"/>
      <c r="R173" s="227"/>
      <c r="S173" s="230"/>
      <c r="T173" s="231"/>
      <c r="U173" s="226"/>
      <c r="V173" s="227"/>
      <c r="W173" s="228"/>
      <c r="X173" s="227"/>
      <c r="Y173" s="227"/>
      <c r="Z173" s="229"/>
      <c r="AA173" s="232"/>
      <c r="AB173" s="6" t="s">
        <v>573</v>
      </c>
      <c r="AC173" s="257"/>
      <c r="AG173" s="175"/>
      <c r="AH173" s="175"/>
      <c r="AJ173" s="175"/>
      <c r="AK173" s="175"/>
      <c r="AL173" s="175"/>
      <c r="AM173" s="175"/>
      <c r="AN173" s="175"/>
      <c r="AO173" s="175"/>
      <c r="AP173" s="175"/>
      <c r="AQ173" s="175"/>
      <c r="AR173" s="175"/>
      <c r="AS173" s="175"/>
      <c r="AT173" s="175"/>
      <c r="AU173" s="175"/>
      <c r="AV173" s="175"/>
      <c r="AW173" s="175"/>
      <c r="AX173" s="175"/>
      <c r="AY173" s="175"/>
    </row>
    <row r="174" spans="1:52" s="96" customFormat="1">
      <c r="A174" s="16"/>
      <c r="B174" s="96" t="s">
        <v>611</v>
      </c>
      <c r="D174" s="132"/>
      <c r="E174" s="132"/>
      <c r="F174" s="97">
        <v>914</v>
      </c>
      <c r="G174" s="5" t="s">
        <v>288</v>
      </c>
      <c r="H174" s="5" t="s">
        <v>82</v>
      </c>
      <c r="I174" s="235">
        <v>33.83</v>
      </c>
      <c r="J174" s="13" t="s">
        <v>293</v>
      </c>
      <c r="K174" s="108">
        <v>0.13</v>
      </c>
      <c r="L174" s="226"/>
      <c r="M174" s="227"/>
      <c r="N174" s="228"/>
      <c r="O174" s="227"/>
      <c r="P174" s="227"/>
      <c r="Q174" s="229"/>
      <c r="R174" s="227"/>
      <c r="S174" s="230"/>
      <c r="T174" s="231"/>
      <c r="U174" s="226"/>
      <c r="V174" s="227"/>
      <c r="W174" s="228"/>
      <c r="X174" s="227"/>
      <c r="Y174" s="227"/>
      <c r="Z174" s="229"/>
      <c r="AA174" s="232"/>
      <c r="AB174" s="6" t="s">
        <v>573</v>
      </c>
      <c r="AC174" s="257"/>
      <c r="AG174" s="175"/>
      <c r="AH174" s="175"/>
      <c r="AJ174" s="175"/>
      <c r="AK174" s="175"/>
      <c r="AL174" s="175"/>
      <c r="AM174" s="175"/>
      <c r="AN174" s="175"/>
      <c r="AO174" s="175"/>
      <c r="AP174" s="175"/>
      <c r="AQ174" s="175"/>
      <c r="AR174" s="175"/>
      <c r="AS174" s="175"/>
      <c r="AT174" s="175"/>
      <c r="AU174" s="175"/>
      <c r="AV174" s="175"/>
      <c r="AW174" s="175"/>
      <c r="AX174" s="175"/>
      <c r="AY174" s="175"/>
    </row>
    <row r="175" spans="1:52">
      <c r="H175" s="16"/>
    </row>
    <row r="176" spans="1:52">
      <c r="A176" s="190" t="s">
        <v>349</v>
      </c>
      <c r="H176" s="16"/>
      <c r="AC176" s="260"/>
      <c r="AI176" s="16"/>
    </row>
    <row r="177" spans="1:52" ht="15">
      <c r="A177" s="5" t="s">
        <v>388</v>
      </c>
      <c r="B177" s="6" t="s">
        <v>594</v>
      </c>
      <c r="C177" s="6" t="s">
        <v>389</v>
      </c>
      <c r="D177" s="132" t="s">
        <v>175</v>
      </c>
      <c r="E177" s="132" t="s">
        <v>780</v>
      </c>
      <c r="F177" s="7" t="s">
        <v>450</v>
      </c>
      <c r="G177" s="5" t="s">
        <v>334</v>
      </c>
      <c r="H177" s="5" t="s">
        <v>402</v>
      </c>
      <c r="I177" s="150">
        <v>34</v>
      </c>
      <c r="J177" s="11" t="s">
        <v>293</v>
      </c>
      <c r="K177" s="15">
        <v>0.6</v>
      </c>
      <c r="L177" s="11"/>
      <c r="M177" s="8">
        <v>9</v>
      </c>
      <c r="N177" s="9">
        <v>98.815810200015775</v>
      </c>
      <c r="O177" s="9">
        <v>6.61</v>
      </c>
      <c r="P177" s="10">
        <v>34.9</v>
      </c>
      <c r="Q177" s="11" t="s">
        <v>293</v>
      </c>
      <c r="R177" s="12">
        <v>39.9</v>
      </c>
      <c r="S177" s="11">
        <v>33.674094616034381</v>
      </c>
      <c r="T177" s="11" t="s">
        <v>293</v>
      </c>
      <c r="U177" s="15">
        <v>0.18767061143629066</v>
      </c>
      <c r="V177" s="11"/>
      <c r="W177" s="8"/>
      <c r="X177" s="9"/>
      <c r="Y177" s="9"/>
      <c r="Z177" s="10"/>
      <c r="AA177" s="11"/>
      <c r="AB177" s="12" t="s">
        <v>579</v>
      </c>
      <c r="AE177" s="19"/>
      <c r="AF177" s="19"/>
      <c r="AI177" s="5"/>
      <c r="AZ177" s="5"/>
    </row>
    <row r="178" spans="1:52" ht="15">
      <c r="A178" s="5" t="s">
        <v>390</v>
      </c>
      <c r="B178" s="6" t="s">
        <v>594</v>
      </c>
      <c r="C178" s="6" t="s">
        <v>207</v>
      </c>
      <c r="D178" s="132" t="s">
        <v>174</v>
      </c>
      <c r="E178" s="132" t="s">
        <v>794</v>
      </c>
      <c r="F178" s="7" t="s">
        <v>451</v>
      </c>
      <c r="G178" s="5" t="s">
        <v>334</v>
      </c>
      <c r="H178" s="5" t="s">
        <v>387</v>
      </c>
      <c r="I178" s="149">
        <v>33.602653486039173</v>
      </c>
      <c r="J178" s="13" t="s">
        <v>293</v>
      </c>
      <c r="K178" s="14">
        <v>9.235123190577646E-2</v>
      </c>
      <c r="L178" s="11"/>
      <c r="M178" s="8">
        <v>5</v>
      </c>
      <c r="N178" s="9">
        <v>90.079849761233945</v>
      </c>
      <c r="O178" s="9">
        <v>0.94</v>
      </c>
      <c r="P178" s="10">
        <v>18.7</v>
      </c>
      <c r="Q178" s="11" t="s">
        <v>293</v>
      </c>
      <c r="R178" s="12">
        <v>17.2</v>
      </c>
      <c r="S178" s="11">
        <v>33.602653486039173</v>
      </c>
      <c r="T178" s="11" t="s">
        <v>293</v>
      </c>
      <c r="U178" s="15">
        <v>9.235123190577646E-2</v>
      </c>
      <c r="V178" s="11"/>
      <c r="W178" s="8"/>
      <c r="X178" s="9"/>
      <c r="Y178" s="9"/>
      <c r="Z178" s="10"/>
      <c r="AA178" s="11"/>
      <c r="AB178" s="19" t="s">
        <v>478</v>
      </c>
      <c r="AC178" s="259"/>
      <c r="AF178" s="19"/>
      <c r="AZ178" s="5"/>
    </row>
    <row r="179" spans="1:52" ht="15">
      <c r="A179" s="324">
        <v>1136</v>
      </c>
      <c r="B179" s="6" t="s">
        <v>594</v>
      </c>
      <c r="C179" s="6" t="s">
        <v>178</v>
      </c>
      <c r="D179" s="132" t="s">
        <v>799</v>
      </c>
      <c r="E179" s="132" t="s">
        <v>795</v>
      </c>
      <c r="F179" s="64">
        <v>954</v>
      </c>
      <c r="G179" s="6" t="s">
        <v>362</v>
      </c>
      <c r="H179" s="5" t="s">
        <v>82</v>
      </c>
      <c r="I179" s="150">
        <f>34.11+0.18</f>
        <v>34.29</v>
      </c>
      <c r="J179" s="11" t="s">
        <v>293</v>
      </c>
      <c r="K179" s="15">
        <v>0.59</v>
      </c>
      <c r="L179" s="11"/>
      <c r="M179" s="8"/>
      <c r="N179" s="9"/>
      <c r="O179" s="9"/>
      <c r="P179" s="10"/>
      <c r="Q179" s="11"/>
      <c r="R179" s="12"/>
      <c r="S179" s="11"/>
      <c r="T179" s="11"/>
      <c r="U179" s="15"/>
      <c r="V179" s="11"/>
      <c r="W179" s="8"/>
      <c r="X179" s="9"/>
      <c r="Y179" s="9"/>
      <c r="Z179" s="10"/>
      <c r="AA179" s="11"/>
      <c r="AB179" s="12" t="s">
        <v>706</v>
      </c>
      <c r="AC179" s="260"/>
      <c r="AD179" s="11"/>
      <c r="AE179" s="15"/>
      <c r="AF179" s="11"/>
      <c r="AZ179" s="5"/>
    </row>
    <row r="180" spans="1:52" s="45" customFormat="1" ht="15">
      <c r="A180" s="5" t="s">
        <v>159</v>
      </c>
      <c r="B180" s="6" t="s">
        <v>594</v>
      </c>
      <c r="C180" s="6" t="s">
        <v>630</v>
      </c>
      <c r="D180" s="132" t="s">
        <v>797</v>
      </c>
      <c r="E180" s="132" t="s">
        <v>796</v>
      </c>
      <c r="F180" s="7" t="s">
        <v>452</v>
      </c>
      <c r="G180" s="5" t="s">
        <v>334</v>
      </c>
      <c r="H180" s="5" t="s">
        <v>387</v>
      </c>
      <c r="I180" s="149">
        <v>33.454312629704923</v>
      </c>
      <c r="J180" s="13" t="s">
        <v>293</v>
      </c>
      <c r="K180" s="14">
        <v>0.1341993618042587</v>
      </c>
      <c r="L180" s="41"/>
      <c r="M180" s="38"/>
      <c r="N180" s="39"/>
      <c r="O180" s="39"/>
      <c r="P180" s="40"/>
      <c r="Q180" s="41"/>
      <c r="R180" s="42"/>
      <c r="S180" s="41"/>
      <c r="T180" s="41"/>
      <c r="U180" s="43"/>
      <c r="V180" s="41"/>
      <c r="W180" s="38"/>
      <c r="X180" s="39"/>
      <c r="Y180" s="39"/>
      <c r="Z180" s="40"/>
      <c r="AA180" s="41"/>
      <c r="AB180" s="42"/>
      <c r="AC180" s="260"/>
      <c r="AD180" s="41"/>
      <c r="AE180" s="43"/>
      <c r="AF180" s="41"/>
      <c r="AG180" s="175"/>
      <c r="AH180" s="175"/>
      <c r="AI180" s="175"/>
      <c r="AJ180" s="175"/>
      <c r="AK180" s="175"/>
      <c r="AL180" s="175"/>
      <c r="AM180" s="175"/>
      <c r="AN180" s="175"/>
      <c r="AO180" s="175"/>
      <c r="AP180" s="175"/>
      <c r="AQ180" s="175"/>
      <c r="AR180" s="175"/>
      <c r="AS180" s="175"/>
      <c r="AT180" s="175"/>
      <c r="AU180" s="175"/>
      <c r="AV180" s="175"/>
      <c r="AW180" s="175"/>
      <c r="AX180" s="175"/>
      <c r="AY180" s="175"/>
      <c r="AZ180" s="37"/>
    </row>
    <row r="181" spans="1:52">
      <c r="H181" s="16"/>
      <c r="AC181" s="260"/>
    </row>
    <row r="182" spans="1:52" s="6" customFormat="1" ht="15">
      <c r="A182" s="6" t="s">
        <v>205</v>
      </c>
      <c r="B182" s="6" t="s">
        <v>337</v>
      </c>
      <c r="C182" s="6" t="s">
        <v>716</v>
      </c>
      <c r="D182" s="132" t="s">
        <v>84</v>
      </c>
      <c r="E182" s="132" t="s">
        <v>85</v>
      </c>
      <c r="F182" s="7">
        <v>58810</v>
      </c>
      <c r="G182" s="5" t="s">
        <v>288</v>
      </c>
      <c r="H182" s="5" t="s">
        <v>82</v>
      </c>
      <c r="I182" s="149">
        <v>33.89333800408042</v>
      </c>
      <c r="J182" s="13" t="s">
        <v>293</v>
      </c>
      <c r="K182" s="14">
        <v>6.6007098753053994E-2</v>
      </c>
      <c r="L182" s="6" t="s">
        <v>374</v>
      </c>
      <c r="M182" s="6">
        <v>38</v>
      </c>
      <c r="N182" s="19">
        <v>21.18</v>
      </c>
      <c r="O182" s="6">
        <v>106</v>
      </c>
      <c r="P182" s="19">
        <v>10.07</v>
      </c>
      <c r="Q182" s="64" t="s">
        <v>376</v>
      </c>
      <c r="R182" s="64" t="s">
        <v>376</v>
      </c>
      <c r="S182" s="64" t="s">
        <v>376</v>
      </c>
      <c r="T182" s="6" t="s">
        <v>377</v>
      </c>
      <c r="AB182" s="6" t="s">
        <v>602</v>
      </c>
      <c r="AC182" s="260"/>
      <c r="AG182" s="208"/>
      <c r="AH182" s="208"/>
      <c r="AI182" s="208"/>
      <c r="AJ182" s="208"/>
      <c r="AK182" s="208"/>
      <c r="AL182" s="208"/>
      <c r="AM182" s="208"/>
      <c r="AN182" s="208"/>
      <c r="AO182" s="208"/>
      <c r="AP182" s="208"/>
      <c r="AQ182" s="208"/>
      <c r="AR182" s="208"/>
      <c r="AS182" s="208"/>
      <c r="AT182" s="208"/>
      <c r="AU182" s="208"/>
      <c r="AV182" s="208"/>
      <c r="AW182" s="208"/>
      <c r="AX182" s="208"/>
      <c r="AY182" s="208"/>
    </row>
    <row r="183" spans="1:52" s="46" customFormat="1">
      <c r="F183" s="51"/>
      <c r="G183" s="47"/>
      <c r="H183" s="47"/>
      <c r="I183" s="150"/>
      <c r="J183" s="11"/>
      <c r="K183" s="15"/>
      <c r="N183" s="50"/>
      <c r="P183" s="50"/>
      <c r="Q183" s="51"/>
      <c r="R183" s="51"/>
      <c r="S183" s="51"/>
      <c r="AC183" s="260"/>
      <c r="AG183" s="175"/>
      <c r="AH183" s="175"/>
      <c r="AI183" s="175"/>
      <c r="AJ183" s="175"/>
      <c r="AK183" s="175"/>
      <c r="AL183" s="175"/>
      <c r="AM183" s="175"/>
      <c r="AN183" s="175"/>
      <c r="AO183" s="175"/>
      <c r="AP183" s="175"/>
      <c r="AQ183" s="175"/>
      <c r="AR183" s="175"/>
      <c r="AS183" s="175"/>
      <c r="AT183" s="175"/>
      <c r="AU183" s="175"/>
      <c r="AV183" s="175"/>
      <c r="AW183" s="175"/>
      <c r="AX183" s="175"/>
      <c r="AY183" s="175"/>
    </row>
    <row r="184" spans="1:52" s="46" customFormat="1">
      <c r="A184" s="236" t="s">
        <v>305</v>
      </c>
      <c r="F184" s="51"/>
      <c r="G184" s="47"/>
      <c r="H184" s="47"/>
      <c r="I184" s="150"/>
      <c r="J184" s="11"/>
      <c r="K184" s="15"/>
      <c r="N184" s="50"/>
      <c r="P184" s="50"/>
      <c r="Q184" s="51"/>
      <c r="R184" s="51"/>
      <c r="S184" s="51"/>
      <c r="AC184" s="260"/>
      <c r="AG184" s="175"/>
      <c r="AH184" s="175"/>
      <c r="AI184" s="175"/>
      <c r="AJ184" s="175"/>
      <c r="AK184" s="175"/>
      <c r="AL184" s="175"/>
      <c r="AM184" s="175"/>
      <c r="AN184" s="175"/>
      <c r="AO184" s="175"/>
      <c r="AP184" s="175"/>
      <c r="AQ184" s="175"/>
      <c r="AR184" s="175"/>
      <c r="AS184" s="175"/>
      <c r="AT184" s="175"/>
      <c r="AU184" s="175"/>
      <c r="AV184" s="175"/>
      <c r="AW184" s="175"/>
      <c r="AX184" s="175"/>
      <c r="AY184" s="175"/>
    </row>
    <row r="185" spans="1:52" s="46" customFormat="1">
      <c r="B185" s="237" t="s">
        <v>306</v>
      </c>
      <c r="F185" s="51"/>
      <c r="G185" s="47"/>
      <c r="H185" s="47"/>
      <c r="I185" s="150"/>
      <c r="J185" s="11"/>
      <c r="K185" s="15"/>
      <c r="N185" s="50"/>
      <c r="P185" s="50"/>
      <c r="Q185" s="51"/>
      <c r="R185" s="51"/>
      <c r="S185" s="51"/>
      <c r="AB185" s="6"/>
      <c r="AC185" s="260"/>
      <c r="AG185" s="175"/>
      <c r="AH185" s="175"/>
      <c r="AI185" s="175"/>
      <c r="AJ185" s="175"/>
      <c r="AK185" s="175"/>
      <c r="AL185" s="175"/>
      <c r="AM185" s="175"/>
      <c r="AN185" s="175"/>
      <c r="AO185" s="175"/>
      <c r="AP185" s="175"/>
      <c r="AQ185" s="175"/>
      <c r="AR185" s="175"/>
      <c r="AS185" s="175"/>
      <c r="AT185" s="175"/>
      <c r="AU185" s="175"/>
      <c r="AV185" s="175"/>
      <c r="AW185" s="175"/>
      <c r="AX185" s="175"/>
      <c r="AY185" s="175"/>
    </row>
    <row r="186" spans="1:52" s="6" customFormat="1" ht="15">
      <c r="A186" s="6" t="s">
        <v>338</v>
      </c>
      <c r="B186" s="6" t="s">
        <v>339</v>
      </c>
      <c r="C186" s="6" t="s">
        <v>340</v>
      </c>
      <c r="D186" s="132" t="s">
        <v>807</v>
      </c>
      <c r="E186" s="132" t="s">
        <v>803</v>
      </c>
      <c r="F186" s="7">
        <v>58806</v>
      </c>
      <c r="G186" s="5" t="s">
        <v>288</v>
      </c>
      <c r="H186" s="5" t="s">
        <v>82</v>
      </c>
      <c r="I186" s="149">
        <v>34.020000000000003</v>
      </c>
      <c r="J186" s="13" t="s">
        <v>293</v>
      </c>
      <c r="K186" s="14">
        <v>0.12502434493298648</v>
      </c>
      <c r="L186" s="6" t="s">
        <v>239</v>
      </c>
      <c r="M186" s="6">
        <v>38</v>
      </c>
      <c r="N186" s="19">
        <v>38.69</v>
      </c>
      <c r="O186" s="6">
        <v>106</v>
      </c>
      <c r="P186" s="19">
        <v>12.44</v>
      </c>
      <c r="Q186" s="64" t="s">
        <v>376</v>
      </c>
      <c r="R186" s="64" t="s">
        <v>376</v>
      </c>
      <c r="S186" s="64" t="s">
        <v>376</v>
      </c>
      <c r="T186" s="6" t="s">
        <v>377</v>
      </c>
      <c r="AC186" s="260"/>
      <c r="AG186" s="208"/>
      <c r="AH186" s="208"/>
      <c r="AI186" s="208"/>
      <c r="AJ186" s="208"/>
      <c r="AK186" s="208"/>
      <c r="AL186" s="208"/>
      <c r="AM186" s="208"/>
      <c r="AN186" s="208"/>
      <c r="AO186" s="208"/>
      <c r="AP186" s="208"/>
      <c r="AQ186" s="208"/>
      <c r="AR186" s="208"/>
      <c r="AS186" s="208"/>
      <c r="AT186" s="208"/>
      <c r="AU186" s="208"/>
      <c r="AV186" s="208"/>
      <c r="AW186" s="208"/>
      <c r="AX186" s="208"/>
      <c r="AY186" s="208"/>
    </row>
    <row r="187" spans="1:52" s="6" customFormat="1" ht="15">
      <c r="A187" s="6" t="s">
        <v>341</v>
      </c>
      <c r="B187" s="6" t="s">
        <v>289</v>
      </c>
      <c r="C187" s="6" t="s">
        <v>340</v>
      </c>
      <c r="D187" s="132" t="s">
        <v>808</v>
      </c>
      <c r="E187" s="132" t="s">
        <v>809</v>
      </c>
      <c r="F187" s="7">
        <v>58807</v>
      </c>
      <c r="G187" s="5" t="s">
        <v>288</v>
      </c>
      <c r="H187" s="5" t="s">
        <v>82</v>
      </c>
      <c r="I187" s="149">
        <v>33.909999999999997</v>
      </c>
      <c r="J187" s="13" t="s">
        <v>293</v>
      </c>
      <c r="K187" s="14">
        <v>0.09</v>
      </c>
      <c r="L187" s="6" t="s">
        <v>239</v>
      </c>
      <c r="M187" s="6">
        <v>38</v>
      </c>
      <c r="N187" s="67">
        <v>39.1</v>
      </c>
      <c r="O187" s="6">
        <v>106</v>
      </c>
      <c r="P187" s="19">
        <v>12.35</v>
      </c>
      <c r="Q187" s="64" t="s">
        <v>376</v>
      </c>
      <c r="R187" s="64" t="s">
        <v>376</v>
      </c>
      <c r="S187" s="64" t="s">
        <v>376</v>
      </c>
      <c r="T187" s="6" t="s">
        <v>377</v>
      </c>
      <c r="AC187" s="256"/>
      <c r="AG187" s="208"/>
      <c r="AH187" s="208"/>
      <c r="AI187" s="208"/>
      <c r="AJ187" s="208"/>
      <c r="AK187" s="208"/>
      <c r="AL187" s="208"/>
      <c r="AM187" s="208"/>
      <c r="AN187" s="208"/>
      <c r="AO187" s="208"/>
      <c r="AP187" s="208"/>
      <c r="AQ187" s="208"/>
      <c r="AR187" s="208"/>
      <c r="AS187" s="208"/>
      <c r="AT187" s="208"/>
      <c r="AU187" s="208"/>
      <c r="AV187" s="208"/>
      <c r="AW187" s="208"/>
      <c r="AX187" s="208"/>
      <c r="AY187" s="208"/>
    </row>
    <row r="188" spans="1:52" s="6" customFormat="1" ht="15">
      <c r="A188" s="19">
        <v>1130</v>
      </c>
      <c r="B188" s="6" t="s">
        <v>177</v>
      </c>
      <c r="C188" s="6" t="s">
        <v>363</v>
      </c>
      <c r="D188" s="132" t="s">
        <v>804</v>
      </c>
      <c r="E188" s="132" t="s">
        <v>805</v>
      </c>
      <c r="F188" s="64">
        <v>948</v>
      </c>
      <c r="G188" s="5" t="s">
        <v>288</v>
      </c>
      <c r="H188" s="5" t="s">
        <v>82</v>
      </c>
      <c r="I188" s="149">
        <f>33.54+0.18</f>
        <v>33.72</v>
      </c>
      <c r="J188" s="13" t="s">
        <v>293</v>
      </c>
      <c r="K188" s="14">
        <v>0.12</v>
      </c>
      <c r="N188" s="67"/>
      <c r="P188" s="19"/>
      <c r="Q188" s="64"/>
      <c r="R188" s="64"/>
      <c r="S188" s="64"/>
      <c r="AB188" s="6" t="s">
        <v>573</v>
      </c>
      <c r="AC188" s="256"/>
      <c r="AG188" s="208"/>
      <c r="AH188" s="208"/>
      <c r="AI188" s="208"/>
      <c r="AJ188" s="208"/>
      <c r="AK188" s="208"/>
      <c r="AL188" s="208"/>
      <c r="AM188" s="208"/>
      <c r="AN188" s="208"/>
      <c r="AO188" s="208"/>
      <c r="AP188" s="208"/>
      <c r="AQ188" s="208"/>
      <c r="AR188" s="208"/>
      <c r="AS188" s="208"/>
      <c r="AT188" s="208"/>
      <c r="AU188" s="208"/>
      <c r="AV188" s="208"/>
      <c r="AW188" s="208"/>
      <c r="AX188" s="208"/>
      <c r="AY188" s="208"/>
    </row>
    <row r="189" spans="1:52" s="6" customFormat="1" ht="15">
      <c r="A189" s="19">
        <v>1131</v>
      </c>
      <c r="B189" s="6" t="s">
        <v>177</v>
      </c>
      <c r="C189" s="6" t="s">
        <v>363</v>
      </c>
      <c r="D189" s="132" t="s">
        <v>810</v>
      </c>
      <c r="E189" s="132" t="s">
        <v>802</v>
      </c>
      <c r="F189" s="64">
        <v>949</v>
      </c>
      <c r="G189" s="5" t="s">
        <v>288</v>
      </c>
      <c r="H189" s="5" t="s">
        <v>82</v>
      </c>
      <c r="I189" s="149">
        <f>33.63+0.18</f>
        <v>33.81</v>
      </c>
      <c r="J189" s="13" t="s">
        <v>293</v>
      </c>
      <c r="K189" s="14">
        <v>0.1</v>
      </c>
      <c r="N189" s="67"/>
      <c r="P189" s="19"/>
      <c r="Q189" s="64"/>
      <c r="R189" s="64"/>
      <c r="S189" s="64"/>
      <c r="AB189" s="6" t="s">
        <v>573</v>
      </c>
      <c r="AC189" s="260"/>
      <c r="AG189" s="208"/>
      <c r="AH189" s="208"/>
      <c r="AI189" s="208"/>
      <c r="AJ189" s="208"/>
      <c r="AK189" s="208"/>
      <c r="AL189" s="208"/>
      <c r="AM189" s="208"/>
      <c r="AN189" s="208"/>
      <c r="AO189" s="208"/>
      <c r="AP189" s="208"/>
      <c r="AQ189" s="208"/>
      <c r="AR189" s="208"/>
      <c r="AS189" s="208"/>
      <c r="AT189" s="208"/>
      <c r="AU189" s="208"/>
      <c r="AV189" s="208"/>
      <c r="AW189" s="208"/>
      <c r="AX189" s="208"/>
      <c r="AY189" s="208"/>
    </row>
    <row r="190" spans="1:52" s="6" customFormat="1" ht="15">
      <c r="A190" s="19">
        <v>1133</v>
      </c>
      <c r="B190" s="6" t="s">
        <v>343</v>
      </c>
      <c r="C190" s="6" t="s">
        <v>363</v>
      </c>
      <c r="D190" s="132" t="s">
        <v>804</v>
      </c>
      <c r="E190" s="132" t="s">
        <v>801</v>
      </c>
      <c r="F190" s="64">
        <v>951</v>
      </c>
      <c r="G190" s="5" t="s">
        <v>288</v>
      </c>
      <c r="H190" s="5" t="s">
        <v>82</v>
      </c>
      <c r="I190" s="149">
        <f>33.75+0.18</f>
        <v>33.93</v>
      </c>
      <c r="J190" s="13" t="s">
        <v>293</v>
      </c>
      <c r="K190" s="14">
        <v>0.22</v>
      </c>
      <c r="N190" s="67"/>
      <c r="P190" s="19"/>
      <c r="Q190" s="64"/>
      <c r="R190" s="64"/>
      <c r="S190" s="64"/>
      <c r="AB190" s="6" t="s">
        <v>573</v>
      </c>
      <c r="AC190" s="260"/>
      <c r="AG190" s="175"/>
      <c r="AH190" s="175"/>
      <c r="AI190" s="175"/>
      <c r="AJ190" s="175"/>
      <c r="AK190" s="175"/>
      <c r="AL190" s="175"/>
      <c r="AM190" s="175"/>
      <c r="AN190" s="175"/>
      <c r="AO190" s="175"/>
      <c r="AP190" s="175"/>
      <c r="AQ190" s="175"/>
      <c r="AR190" s="175"/>
      <c r="AS190" s="175"/>
      <c r="AT190" s="175"/>
      <c r="AU190" s="175"/>
      <c r="AV190" s="175"/>
      <c r="AW190" s="175"/>
      <c r="AX190" s="175"/>
      <c r="AY190" s="175"/>
    </row>
    <row r="191" spans="1:52" s="6" customFormat="1">
      <c r="A191" s="19"/>
      <c r="B191" s="320" t="s">
        <v>483</v>
      </c>
      <c r="D191" s="132"/>
      <c r="E191" s="132"/>
      <c r="F191" s="52"/>
      <c r="G191" s="5"/>
      <c r="H191" s="5"/>
      <c r="I191" s="154">
        <v>33.869999999999997</v>
      </c>
      <c r="J191" s="82" t="s">
        <v>293</v>
      </c>
      <c r="K191" s="83">
        <v>0.1</v>
      </c>
      <c r="N191" s="67"/>
      <c r="P191" s="19"/>
      <c r="Q191" s="64"/>
      <c r="R191" s="64"/>
      <c r="S191" s="64"/>
      <c r="AC191" s="260"/>
      <c r="AG191" s="175"/>
      <c r="AH191" s="175"/>
      <c r="AI191" s="175"/>
      <c r="AJ191" s="175"/>
      <c r="AK191" s="175"/>
      <c r="AL191" s="175"/>
      <c r="AM191" s="175"/>
      <c r="AN191" s="175"/>
      <c r="AO191" s="175"/>
      <c r="AP191" s="175"/>
      <c r="AQ191" s="175"/>
      <c r="AR191" s="175"/>
      <c r="AS191" s="175"/>
      <c r="AT191" s="175"/>
      <c r="AU191" s="175"/>
      <c r="AV191" s="175"/>
      <c r="AW191" s="175"/>
      <c r="AX191" s="175"/>
      <c r="AY191" s="175"/>
    </row>
    <row r="192" spans="1:52">
      <c r="A192" s="5"/>
      <c r="B192" s="238" t="s">
        <v>307</v>
      </c>
      <c r="C192" s="21"/>
      <c r="D192" s="21"/>
      <c r="E192" s="21"/>
      <c r="F192" s="31"/>
      <c r="G192" s="5"/>
      <c r="H192" s="5"/>
      <c r="I192" s="149"/>
      <c r="J192" s="13"/>
      <c r="K192" s="14"/>
      <c r="L192" s="10"/>
      <c r="M192" s="11"/>
      <c r="N192" s="12"/>
      <c r="O192" s="11"/>
      <c r="P192" s="11"/>
      <c r="Q192" s="15"/>
      <c r="R192" s="11"/>
      <c r="S192" s="8"/>
      <c r="T192" s="9"/>
      <c r="U192" s="10"/>
      <c r="V192" s="11"/>
      <c r="W192" s="12"/>
      <c r="X192" s="11"/>
      <c r="Y192" s="11"/>
      <c r="Z192" s="15"/>
      <c r="AA192" s="29"/>
      <c r="AB192" s="30"/>
      <c r="AC192" s="260"/>
      <c r="AD192" s="21"/>
      <c r="AE192" s="31"/>
    </row>
    <row r="193" spans="1:51" s="45" customFormat="1" ht="15">
      <c r="A193" s="5" t="s">
        <v>124</v>
      </c>
      <c r="B193" s="21" t="s">
        <v>657</v>
      </c>
      <c r="C193" s="21" t="s">
        <v>123</v>
      </c>
      <c r="D193" s="132" t="s">
        <v>811</v>
      </c>
      <c r="E193" s="132" t="s">
        <v>800</v>
      </c>
      <c r="F193" s="7">
        <v>59572</v>
      </c>
      <c r="G193" s="5" t="s">
        <v>288</v>
      </c>
      <c r="H193" s="5" t="s">
        <v>82</v>
      </c>
      <c r="I193" s="149">
        <v>34.179778236213231</v>
      </c>
      <c r="J193" s="13" t="s">
        <v>293</v>
      </c>
      <c r="K193" s="14">
        <v>0.18759028267401118</v>
      </c>
      <c r="L193" s="40"/>
      <c r="M193" s="41"/>
      <c r="N193" s="42"/>
      <c r="O193" s="41"/>
      <c r="P193" s="41"/>
      <c r="Q193" s="43"/>
      <c r="R193" s="41"/>
      <c r="S193" s="38"/>
      <c r="T193" s="39"/>
      <c r="U193" s="40"/>
      <c r="V193" s="41"/>
      <c r="W193" s="42"/>
      <c r="X193" s="41"/>
      <c r="Y193" s="41"/>
      <c r="Z193" s="43"/>
      <c r="AA193" s="239"/>
      <c r="AB193" s="5" t="s">
        <v>580</v>
      </c>
      <c r="AC193" s="261"/>
      <c r="AD193" s="240"/>
      <c r="AE193" s="241"/>
      <c r="AG193" s="175"/>
      <c r="AH193" s="175"/>
      <c r="AI193" s="175"/>
      <c r="AJ193" s="175"/>
      <c r="AK193" s="175"/>
      <c r="AL193" s="175"/>
      <c r="AM193" s="175"/>
      <c r="AN193" s="175"/>
      <c r="AO193" s="175"/>
      <c r="AP193" s="175"/>
      <c r="AQ193" s="175"/>
      <c r="AR193" s="175"/>
      <c r="AS193" s="175"/>
      <c r="AT193" s="175"/>
      <c r="AU193" s="175"/>
      <c r="AV193" s="175"/>
      <c r="AW193" s="175"/>
      <c r="AX193" s="175"/>
      <c r="AY193" s="175"/>
    </row>
    <row r="194" spans="1:51" s="6" customFormat="1" ht="15">
      <c r="A194" s="19" t="s">
        <v>187</v>
      </c>
      <c r="B194" s="6" t="s">
        <v>640</v>
      </c>
      <c r="C194" s="6" t="s">
        <v>188</v>
      </c>
      <c r="D194" s="132" t="s">
        <v>812</v>
      </c>
      <c r="E194" s="132" t="s">
        <v>806</v>
      </c>
      <c r="F194" s="7">
        <v>58800</v>
      </c>
      <c r="G194" s="5" t="s">
        <v>288</v>
      </c>
      <c r="H194" s="5" t="s">
        <v>82</v>
      </c>
      <c r="I194" s="149">
        <v>33.81</v>
      </c>
      <c r="J194" s="13" t="s">
        <v>293</v>
      </c>
      <c r="K194" s="14">
        <v>0.1</v>
      </c>
      <c r="L194" s="6" t="s">
        <v>249</v>
      </c>
      <c r="M194" s="6">
        <v>38</v>
      </c>
      <c r="N194" s="67">
        <v>15.33</v>
      </c>
      <c r="O194" s="6">
        <v>106</v>
      </c>
      <c r="P194" s="67">
        <v>2.58</v>
      </c>
      <c r="Q194" s="64" t="s">
        <v>376</v>
      </c>
      <c r="R194" s="64" t="s">
        <v>376</v>
      </c>
      <c r="S194" s="64" t="s">
        <v>377</v>
      </c>
      <c r="T194" s="6" t="s">
        <v>248</v>
      </c>
      <c r="AB194" s="6" t="s">
        <v>489</v>
      </c>
      <c r="AC194" s="261"/>
      <c r="AG194" s="208"/>
      <c r="AH194" s="208"/>
      <c r="AI194" s="208"/>
      <c r="AJ194" s="208"/>
      <c r="AK194" s="208"/>
      <c r="AL194" s="208"/>
      <c r="AM194" s="208"/>
      <c r="AN194" s="208"/>
      <c r="AO194" s="208"/>
      <c r="AP194" s="208"/>
      <c r="AQ194" s="208"/>
      <c r="AR194" s="208"/>
      <c r="AS194" s="208"/>
      <c r="AT194" s="208"/>
      <c r="AU194" s="208"/>
      <c r="AV194" s="208"/>
      <c r="AW194" s="208"/>
      <c r="AX194" s="208"/>
      <c r="AY194" s="208"/>
    </row>
    <row r="195" spans="1:51" s="6" customFormat="1" ht="16">
      <c r="A195" s="18" t="s">
        <v>718</v>
      </c>
      <c r="B195" s="6" t="s">
        <v>130</v>
      </c>
      <c r="C195" s="6" t="s">
        <v>109</v>
      </c>
      <c r="D195" s="132" t="s">
        <v>813</v>
      </c>
      <c r="E195" s="132" t="s">
        <v>814</v>
      </c>
      <c r="F195" s="64">
        <v>59094</v>
      </c>
      <c r="G195" s="5" t="s">
        <v>288</v>
      </c>
      <c r="H195" s="5" t="s">
        <v>82</v>
      </c>
      <c r="I195" s="149">
        <v>34.090000000000003</v>
      </c>
      <c r="J195" s="13" t="s">
        <v>293</v>
      </c>
      <c r="K195" s="14">
        <v>0.11</v>
      </c>
      <c r="N195" s="67"/>
      <c r="P195" s="67"/>
      <c r="Q195" s="64"/>
      <c r="R195" s="64"/>
      <c r="S195" s="64"/>
      <c r="AC195" s="269"/>
      <c r="AG195" s="175"/>
      <c r="AH195" s="175"/>
      <c r="AI195" s="175"/>
      <c r="AJ195" s="175"/>
      <c r="AK195" s="175"/>
      <c r="AL195" s="175"/>
      <c r="AM195" s="175"/>
      <c r="AN195" s="175"/>
      <c r="AO195" s="175"/>
      <c r="AP195" s="175"/>
      <c r="AQ195" s="175"/>
      <c r="AR195" s="175"/>
      <c r="AS195" s="175"/>
      <c r="AT195" s="175"/>
      <c r="AU195" s="175"/>
      <c r="AV195" s="175"/>
      <c r="AW195" s="175"/>
      <c r="AX195" s="175"/>
      <c r="AY195" s="175"/>
    </row>
    <row r="196" spans="1:51" s="6" customFormat="1" ht="15">
      <c r="A196" s="18"/>
      <c r="B196" s="6" t="s">
        <v>613</v>
      </c>
      <c r="C196" s="6" t="s">
        <v>109</v>
      </c>
      <c r="D196" s="132" t="s">
        <v>813</v>
      </c>
      <c r="E196" s="132" t="s">
        <v>814</v>
      </c>
      <c r="F196" s="64">
        <v>59094</v>
      </c>
      <c r="G196" s="5" t="s">
        <v>288</v>
      </c>
      <c r="H196" s="5" t="s">
        <v>82</v>
      </c>
      <c r="I196" s="151">
        <v>34.11</v>
      </c>
      <c r="J196" s="13" t="s">
        <v>293</v>
      </c>
      <c r="K196" s="28">
        <v>0.11</v>
      </c>
      <c r="N196" s="67"/>
      <c r="P196" s="67"/>
      <c r="Q196" s="64"/>
      <c r="R196" s="64"/>
      <c r="S196" s="64"/>
      <c r="AB196" s="6" t="s">
        <v>52</v>
      </c>
      <c r="AC196" s="260"/>
      <c r="AG196" s="175"/>
      <c r="AH196" s="175"/>
      <c r="AI196" s="175"/>
      <c r="AJ196" s="175"/>
      <c r="AK196" s="175"/>
      <c r="AL196" s="175"/>
      <c r="AM196" s="175"/>
      <c r="AN196" s="175"/>
      <c r="AO196" s="175"/>
      <c r="AP196" s="175"/>
      <c r="AQ196" s="175"/>
      <c r="AR196" s="175"/>
      <c r="AS196" s="175"/>
      <c r="AT196" s="175"/>
      <c r="AU196" s="175"/>
      <c r="AV196" s="175"/>
      <c r="AW196" s="175"/>
      <c r="AX196" s="175"/>
      <c r="AY196" s="175"/>
    </row>
    <row r="197" spans="1:51" s="75" customFormat="1">
      <c r="A197" s="79"/>
      <c r="B197" s="320" t="s">
        <v>483</v>
      </c>
      <c r="D197" s="77"/>
      <c r="E197" s="77"/>
      <c r="F197" s="86"/>
      <c r="G197" s="78"/>
      <c r="H197" s="78"/>
      <c r="I197" s="154">
        <v>34.01</v>
      </c>
      <c r="J197" s="82" t="s">
        <v>293</v>
      </c>
      <c r="K197" s="83">
        <v>0.17</v>
      </c>
      <c r="N197" s="79"/>
      <c r="P197" s="79"/>
      <c r="Q197" s="80"/>
      <c r="R197" s="80"/>
      <c r="S197" s="80"/>
      <c r="U197" s="79"/>
      <c r="AB197" s="6" t="s">
        <v>533</v>
      </c>
      <c r="AC197" s="260"/>
      <c r="AG197" s="175"/>
      <c r="AH197" s="175"/>
      <c r="AI197" s="175"/>
      <c r="AJ197" s="175"/>
      <c r="AK197" s="175"/>
      <c r="AL197" s="175"/>
      <c r="AM197" s="175"/>
      <c r="AN197" s="175"/>
      <c r="AO197" s="175"/>
      <c r="AP197" s="175"/>
      <c r="AQ197" s="175"/>
      <c r="AR197" s="175"/>
      <c r="AS197" s="175"/>
      <c r="AT197" s="175"/>
      <c r="AU197" s="175"/>
      <c r="AV197" s="175"/>
      <c r="AW197" s="175"/>
      <c r="AX197" s="175"/>
      <c r="AY197" s="175"/>
    </row>
    <row r="198" spans="1:51" s="75" customFormat="1">
      <c r="A198" s="79"/>
      <c r="B198" s="320" t="s">
        <v>498</v>
      </c>
      <c r="D198" s="77"/>
      <c r="E198" s="77"/>
      <c r="F198" s="306"/>
      <c r="G198" s="78"/>
      <c r="H198" s="78"/>
      <c r="I198" s="154">
        <v>33.93</v>
      </c>
      <c r="J198" s="82" t="s">
        <v>293</v>
      </c>
      <c r="K198" s="83">
        <v>0.1</v>
      </c>
      <c r="N198" s="79"/>
      <c r="P198" s="79"/>
      <c r="Q198" s="80"/>
      <c r="R198" s="80"/>
      <c r="S198" s="80"/>
      <c r="U198" s="79"/>
      <c r="AB198" s="77" t="s">
        <v>488</v>
      </c>
      <c r="AC198" s="260"/>
      <c r="AG198" s="175"/>
      <c r="AH198" s="175"/>
      <c r="AI198" s="175"/>
      <c r="AJ198" s="175"/>
      <c r="AK198" s="175"/>
      <c r="AL198" s="175"/>
      <c r="AM198" s="175"/>
      <c r="AN198" s="175"/>
      <c r="AO198" s="175"/>
      <c r="AP198" s="175"/>
      <c r="AQ198" s="175"/>
      <c r="AR198" s="175"/>
      <c r="AS198" s="175"/>
      <c r="AT198" s="175"/>
      <c r="AU198" s="175"/>
      <c r="AV198" s="175"/>
      <c r="AW198" s="175"/>
      <c r="AX198" s="175"/>
      <c r="AY198" s="175"/>
    </row>
    <row r="199" spans="1:51" s="75" customFormat="1">
      <c r="A199" s="79"/>
      <c r="B199" s="76"/>
      <c r="D199" s="77"/>
      <c r="E199" s="77"/>
      <c r="F199" s="86"/>
      <c r="G199" s="78"/>
      <c r="H199" s="78"/>
      <c r="I199" s="171"/>
      <c r="J199" s="224"/>
      <c r="K199" s="172"/>
      <c r="N199" s="79"/>
      <c r="P199" s="79"/>
      <c r="Q199" s="80"/>
      <c r="R199" s="80"/>
      <c r="S199" s="80"/>
      <c r="U199" s="79"/>
      <c r="AB199" s="77" t="s">
        <v>705</v>
      </c>
      <c r="AC199" s="261"/>
      <c r="AG199" s="175"/>
      <c r="AH199" s="175"/>
      <c r="AI199" s="175"/>
      <c r="AJ199" s="175"/>
      <c r="AK199" s="175"/>
      <c r="AL199" s="175"/>
      <c r="AM199" s="175"/>
      <c r="AN199" s="175"/>
      <c r="AO199" s="175"/>
      <c r="AP199" s="175"/>
      <c r="AQ199" s="175"/>
      <c r="AR199" s="175"/>
      <c r="AS199" s="175"/>
      <c r="AT199" s="175"/>
      <c r="AU199" s="175"/>
      <c r="AV199" s="175"/>
      <c r="AW199" s="175"/>
      <c r="AX199" s="175"/>
      <c r="AY199" s="175"/>
    </row>
    <row r="200" spans="1:51" s="75" customFormat="1">
      <c r="A200" s="79"/>
      <c r="B200" s="76"/>
      <c r="D200" s="77"/>
      <c r="E200" s="77"/>
      <c r="F200" s="86"/>
      <c r="G200" s="78"/>
      <c r="H200" s="78"/>
      <c r="I200" s="171"/>
      <c r="J200" s="224"/>
      <c r="K200" s="172"/>
      <c r="N200" s="79"/>
      <c r="P200" s="79"/>
      <c r="Q200" s="80"/>
      <c r="R200" s="80"/>
      <c r="S200" s="80"/>
      <c r="U200" s="79"/>
      <c r="AB200" s="77"/>
      <c r="AC200" s="261"/>
      <c r="AG200" s="175"/>
      <c r="AH200" s="175"/>
      <c r="AI200" s="175"/>
      <c r="AJ200" s="175"/>
      <c r="AK200" s="175"/>
      <c r="AL200" s="175"/>
      <c r="AM200" s="175"/>
      <c r="AN200" s="175"/>
      <c r="AO200" s="175"/>
      <c r="AP200" s="175"/>
      <c r="AQ200" s="175"/>
      <c r="AR200" s="175"/>
      <c r="AS200" s="175"/>
      <c r="AT200" s="175"/>
      <c r="AU200" s="175"/>
      <c r="AV200" s="175"/>
      <c r="AW200" s="175"/>
      <c r="AX200" s="175"/>
      <c r="AY200" s="175"/>
    </row>
    <row r="201" spans="1:51" s="113" customFormat="1" ht="16">
      <c r="A201" s="135" t="s">
        <v>100</v>
      </c>
      <c r="B201" s="112"/>
      <c r="D201" s="114"/>
      <c r="E201" s="114"/>
      <c r="F201" s="307"/>
      <c r="G201" s="115"/>
      <c r="H201" s="115"/>
      <c r="I201" s="166"/>
      <c r="J201" s="116"/>
      <c r="K201" s="117"/>
      <c r="N201" s="118"/>
      <c r="P201" s="118"/>
      <c r="Q201" s="119"/>
      <c r="R201" s="119"/>
      <c r="S201" s="119"/>
      <c r="U201" s="118"/>
      <c r="AB201" s="114"/>
      <c r="AC201" s="257"/>
      <c r="AG201" s="175"/>
      <c r="AH201" s="175"/>
      <c r="AI201" s="175"/>
      <c r="AJ201" s="175"/>
      <c r="AK201" s="175"/>
      <c r="AL201" s="175"/>
      <c r="AM201" s="175"/>
      <c r="AN201" s="175"/>
      <c r="AO201" s="175"/>
      <c r="AP201" s="175"/>
      <c r="AQ201" s="175"/>
      <c r="AR201" s="175"/>
      <c r="AS201" s="175"/>
      <c r="AT201" s="175"/>
      <c r="AU201" s="175"/>
      <c r="AV201" s="175"/>
      <c r="AW201" s="175"/>
      <c r="AX201" s="175"/>
      <c r="AY201" s="175"/>
    </row>
    <row r="202" spans="1:51" s="36" customFormat="1" ht="15">
      <c r="A202" s="19" t="s">
        <v>336</v>
      </c>
      <c r="B202" s="6" t="s">
        <v>639</v>
      </c>
      <c r="C202" s="6" t="s">
        <v>162</v>
      </c>
      <c r="D202" s="132" t="s">
        <v>50</v>
      </c>
      <c r="E202" s="132" t="s">
        <v>51</v>
      </c>
      <c r="F202" s="64">
        <v>60851</v>
      </c>
      <c r="G202" s="12" t="s">
        <v>364</v>
      </c>
      <c r="H202" s="5" t="s">
        <v>402</v>
      </c>
      <c r="I202" s="242">
        <v>32.49</v>
      </c>
      <c r="J202" s="243" t="s">
        <v>293</v>
      </c>
      <c r="K202" s="244">
        <v>0.05</v>
      </c>
      <c r="N202" s="44"/>
      <c r="P202" s="44"/>
      <c r="Q202" s="52"/>
      <c r="R202" s="52"/>
      <c r="S202" s="52"/>
      <c r="U202" s="44"/>
      <c r="AB202" s="6" t="s">
        <v>581</v>
      </c>
      <c r="AC202" s="272"/>
      <c r="AG202" s="175"/>
      <c r="AH202" s="175"/>
      <c r="AI202" s="175"/>
      <c r="AJ202" s="175"/>
      <c r="AK202" s="175"/>
      <c r="AL202" s="175"/>
      <c r="AM202" s="175"/>
      <c r="AN202" s="175"/>
      <c r="AO202" s="175"/>
      <c r="AP202" s="175"/>
      <c r="AQ202" s="175"/>
      <c r="AR202" s="175"/>
      <c r="AS202" s="175"/>
      <c r="AT202" s="175"/>
      <c r="AU202" s="175"/>
      <c r="AV202" s="175"/>
      <c r="AW202" s="175"/>
      <c r="AX202" s="175"/>
      <c r="AY202" s="175"/>
    </row>
    <row r="203" spans="1:51" s="36" customFormat="1" ht="15">
      <c r="A203" s="18" t="s">
        <v>233</v>
      </c>
      <c r="B203" s="6" t="s">
        <v>594</v>
      </c>
      <c r="C203" s="6" t="s">
        <v>99</v>
      </c>
      <c r="D203" s="132" t="s">
        <v>9</v>
      </c>
      <c r="E203" s="132" t="s">
        <v>10</v>
      </c>
      <c r="F203" s="7" t="s">
        <v>453</v>
      </c>
      <c r="G203" s="5" t="s">
        <v>334</v>
      </c>
      <c r="H203" s="5" t="s">
        <v>387</v>
      </c>
      <c r="I203" s="149">
        <v>33.457543475202215</v>
      </c>
      <c r="J203" s="11" t="s">
        <v>293</v>
      </c>
      <c r="K203" s="15">
        <v>0.10919834995916333</v>
      </c>
      <c r="AC203" s="257"/>
      <c r="AG203" s="175"/>
      <c r="AH203" s="175"/>
      <c r="AI203" s="175"/>
      <c r="AJ203" s="175"/>
      <c r="AK203" s="175"/>
      <c r="AL203" s="175"/>
      <c r="AM203" s="175"/>
      <c r="AN203" s="175"/>
      <c r="AO203" s="175"/>
      <c r="AP203" s="175"/>
      <c r="AQ203" s="175"/>
      <c r="AR203" s="175"/>
      <c r="AS203" s="175"/>
      <c r="AT203" s="175"/>
      <c r="AU203" s="175"/>
      <c r="AV203" s="175"/>
      <c r="AW203" s="175"/>
      <c r="AX203" s="175"/>
      <c r="AY203" s="175"/>
    </row>
    <row r="204" spans="1:51" s="36" customFormat="1" ht="16">
      <c r="A204" s="19" t="s">
        <v>232</v>
      </c>
      <c r="B204" s="6" t="s">
        <v>594</v>
      </c>
      <c r="C204" s="6" t="s">
        <v>162</v>
      </c>
      <c r="D204" s="132" t="s">
        <v>48</v>
      </c>
      <c r="E204" s="132" t="s">
        <v>49</v>
      </c>
      <c r="F204" s="7" t="s">
        <v>454</v>
      </c>
      <c r="G204" s="5" t="s">
        <v>334</v>
      </c>
      <c r="H204" s="5" t="s">
        <v>387</v>
      </c>
      <c r="I204" s="149">
        <v>35.037791859250561</v>
      </c>
      <c r="J204" s="11" t="s">
        <v>293</v>
      </c>
      <c r="K204" s="15">
        <v>0.11318579599185025</v>
      </c>
      <c r="N204" s="44"/>
      <c r="P204" s="44"/>
      <c r="Q204" s="52"/>
      <c r="R204" s="52"/>
      <c r="S204" s="52"/>
      <c r="U204" s="44"/>
      <c r="AC204" s="270"/>
      <c r="AG204" s="175"/>
      <c r="AH204" s="175"/>
      <c r="AI204" s="175"/>
      <c r="AJ204" s="175"/>
      <c r="AK204" s="175"/>
      <c r="AL204" s="175"/>
      <c r="AM204" s="175"/>
      <c r="AN204" s="175"/>
      <c r="AO204" s="175"/>
      <c r="AP204" s="175"/>
      <c r="AQ204" s="175"/>
      <c r="AR204" s="175"/>
      <c r="AS204" s="175"/>
      <c r="AT204" s="175"/>
      <c r="AU204" s="175"/>
      <c r="AV204" s="175"/>
      <c r="AW204" s="175"/>
      <c r="AX204" s="175"/>
      <c r="AY204" s="175"/>
    </row>
    <row r="205" spans="1:51">
      <c r="H205" s="16"/>
    </row>
    <row r="206" spans="1:51" s="245" customFormat="1" ht="16">
      <c r="A206" s="135" t="s">
        <v>101</v>
      </c>
      <c r="F206" s="247"/>
      <c r="G206" s="148"/>
      <c r="H206" s="148"/>
      <c r="I206" s="167"/>
      <c r="J206" s="146"/>
      <c r="K206" s="147"/>
      <c r="N206" s="246"/>
      <c r="P206" s="246"/>
      <c r="Q206" s="247"/>
      <c r="R206" s="247"/>
      <c r="S206" s="247"/>
      <c r="AC206" s="260"/>
      <c r="AG206" s="175"/>
      <c r="AH206" s="175"/>
      <c r="AI206" s="175"/>
      <c r="AJ206" s="175"/>
      <c r="AK206" s="175"/>
      <c r="AL206" s="175"/>
      <c r="AM206" s="175"/>
      <c r="AN206" s="175"/>
      <c r="AO206" s="175"/>
      <c r="AP206" s="175"/>
      <c r="AQ206" s="175"/>
      <c r="AR206" s="175"/>
      <c r="AS206" s="175"/>
      <c r="AT206" s="175"/>
      <c r="AU206" s="175"/>
      <c r="AV206" s="175"/>
      <c r="AW206" s="175"/>
      <c r="AX206" s="175"/>
      <c r="AY206" s="175"/>
    </row>
    <row r="207" spans="1:51" s="46" customFormat="1" ht="15">
      <c r="A207" s="18">
        <v>1134</v>
      </c>
      <c r="B207" s="6" t="s">
        <v>361</v>
      </c>
      <c r="C207" s="6" t="s">
        <v>360</v>
      </c>
      <c r="D207" s="132" t="s">
        <v>29</v>
      </c>
      <c r="E207" s="132" t="s">
        <v>816</v>
      </c>
      <c r="F207" s="64">
        <v>952</v>
      </c>
      <c r="G207" s="5" t="s">
        <v>288</v>
      </c>
      <c r="H207" s="5" t="s">
        <v>82</v>
      </c>
      <c r="I207" s="149">
        <f>33.83+0.18</f>
        <v>34.01</v>
      </c>
      <c r="J207" s="13" t="s">
        <v>293</v>
      </c>
      <c r="K207" s="14">
        <v>0.21</v>
      </c>
      <c r="N207" s="62"/>
      <c r="P207" s="62"/>
      <c r="Q207" s="51"/>
      <c r="R207" s="51"/>
      <c r="S207" s="51"/>
      <c r="AB207" s="6" t="s">
        <v>582</v>
      </c>
      <c r="AC207" s="260"/>
      <c r="AG207" s="175"/>
      <c r="AH207" s="175"/>
      <c r="AI207" s="175"/>
      <c r="AJ207" s="175"/>
      <c r="AK207" s="175"/>
      <c r="AL207" s="175"/>
      <c r="AM207" s="175"/>
      <c r="AN207" s="175"/>
      <c r="AO207" s="175"/>
      <c r="AP207" s="175"/>
      <c r="AQ207" s="175"/>
      <c r="AR207" s="175"/>
      <c r="AS207" s="175"/>
      <c r="AT207" s="175"/>
      <c r="AU207" s="175"/>
      <c r="AV207" s="175"/>
      <c r="AW207" s="175"/>
      <c r="AX207" s="175"/>
      <c r="AY207" s="175"/>
    </row>
    <row r="208" spans="1:51" s="46" customFormat="1" ht="15">
      <c r="A208" s="18">
        <v>1135</v>
      </c>
      <c r="B208" s="6" t="s">
        <v>361</v>
      </c>
      <c r="C208" s="6" t="s">
        <v>178</v>
      </c>
      <c r="D208" s="132" t="s">
        <v>28</v>
      </c>
      <c r="E208" s="132" t="s">
        <v>795</v>
      </c>
      <c r="F208" s="64">
        <v>953</v>
      </c>
      <c r="G208" s="5" t="s">
        <v>288</v>
      </c>
      <c r="H208" s="5" t="s">
        <v>82</v>
      </c>
      <c r="I208" s="149">
        <f>33.93+0.18</f>
        <v>34.11</v>
      </c>
      <c r="J208" s="13" t="s">
        <v>293</v>
      </c>
      <c r="K208" s="14">
        <v>0.21</v>
      </c>
      <c r="N208" s="62"/>
      <c r="P208" s="62"/>
      <c r="Q208" s="51"/>
      <c r="R208" s="51"/>
      <c r="S208" s="51"/>
      <c r="AB208" s="6" t="s">
        <v>582</v>
      </c>
      <c r="AC208" s="257"/>
      <c r="AG208" s="175"/>
      <c r="AH208" s="175"/>
      <c r="AI208" s="175"/>
      <c r="AJ208" s="175"/>
      <c r="AK208" s="175"/>
      <c r="AL208" s="175"/>
      <c r="AM208" s="175"/>
      <c r="AN208" s="175"/>
      <c r="AO208" s="175"/>
      <c r="AP208" s="175"/>
      <c r="AQ208" s="175"/>
      <c r="AR208" s="175"/>
      <c r="AS208" s="175"/>
      <c r="AT208" s="175"/>
      <c r="AU208" s="175"/>
      <c r="AV208" s="175"/>
      <c r="AW208" s="175"/>
      <c r="AX208" s="175"/>
      <c r="AY208" s="175"/>
    </row>
    <row r="209" spans="1:51" s="75" customFormat="1">
      <c r="A209" s="79"/>
      <c r="B209" s="320" t="s">
        <v>507</v>
      </c>
      <c r="D209" s="77"/>
      <c r="E209" s="77"/>
      <c r="F209" s="86"/>
      <c r="G209" s="78"/>
      <c r="H209" s="78"/>
      <c r="I209" s="154">
        <v>34.06</v>
      </c>
      <c r="J209" s="82" t="s">
        <v>293</v>
      </c>
      <c r="K209" s="83">
        <v>0.15</v>
      </c>
      <c r="N209" s="79"/>
      <c r="P209" s="79"/>
      <c r="Q209" s="80"/>
      <c r="R209" s="80"/>
      <c r="S209" s="80"/>
      <c r="U209" s="79"/>
      <c r="AB209" s="77" t="s">
        <v>686</v>
      </c>
      <c r="AC209" s="260"/>
      <c r="AG209" s="175"/>
      <c r="AH209" s="175"/>
      <c r="AI209" s="175"/>
      <c r="AJ209" s="175"/>
      <c r="AK209" s="175"/>
      <c r="AL209" s="175"/>
      <c r="AM209" s="175"/>
      <c r="AN209" s="175"/>
      <c r="AO209" s="175"/>
      <c r="AP209" s="175"/>
      <c r="AQ209" s="175"/>
      <c r="AR209" s="175"/>
      <c r="AS209" s="175"/>
      <c r="AT209" s="175"/>
      <c r="AU209" s="175"/>
      <c r="AV209" s="175"/>
      <c r="AW209" s="175"/>
      <c r="AX209" s="175"/>
      <c r="AY209" s="175"/>
    </row>
    <row r="210" spans="1:51" s="75" customFormat="1">
      <c r="A210" s="79"/>
      <c r="B210" s="90"/>
      <c r="D210" s="77"/>
      <c r="E210" s="77"/>
      <c r="F210" s="86"/>
      <c r="G210" s="78"/>
      <c r="H210" s="78"/>
      <c r="I210" s="154"/>
      <c r="J210" s="82"/>
      <c r="K210" s="83"/>
      <c r="N210" s="79"/>
      <c r="P210" s="79"/>
      <c r="Q210" s="80"/>
      <c r="R210" s="80"/>
      <c r="S210" s="80"/>
      <c r="U210" s="79"/>
      <c r="AC210" s="260"/>
      <c r="AG210" s="175"/>
      <c r="AH210" s="175"/>
      <c r="AI210" s="175"/>
      <c r="AJ210" s="175"/>
      <c r="AK210" s="175"/>
      <c r="AL210" s="175"/>
      <c r="AM210" s="175"/>
      <c r="AN210" s="175"/>
      <c r="AO210" s="175"/>
      <c r="AP210" s="175"/>
      <c r="AQ210" s="175"/>
      <c r="AR210" s="175"/>
      <c r="AS210" s="175"/>
      <c r="AT210" s="175"/>
      <c r="AU210" s="175"/>
      <c r="AV210" s="175"/>
      <c r="AW210" s="175"/>
      <c r="AX210" s="175"/>
      <c r="AY210" s="175"/>
    </row>
    <row r="211" spans="1:51" s="46" customFormat="1" ht="16">
      <c r="A211" s="248" t="s">
        <v>324</v>
      </c>
      <c r="F211" s="51"/>
      <c r="G211" s="47"/>
      <c r="H211" s="47"/>
      <c r="I211" s="157"/>
      <c r="J211" s="48"/>
      <c r="K211" s="49"/>
      <c r="N211" s="62"/>
      <c r="P211" s="62"/>
      <c r="Q211" s="51"/>
      <c r="R211" s="51"/>
      <c r="S211" s="51"/>
      <c r="AC211" s="260"/>
      <c r="AG211" s="175"/>
      <c r="AH211" s="175"/>
      <c r="AI211" s="175"/>
      <c r="AJ211" s="175"/>
      <c r="AK211" s="175"/>
      <c r="AL211" s="175"/>
      <c r="AM211" s="175"/>
      <c r="AN211" s="175"/>
      <c r="AO211" s="175"/>
      <c r="AP211" s="175"/>
      <c r="AQ211" s="175"/>
      <c r="AR211" s="175"/>
      <c r="AS211" s="175"/>
      <c r="AT211" s="175"/>
      <c r="AU211" s="175"/>
      <c r="AV211" s="175"/>
      <c r="AW211" s="175"/>
      <c r="AX211" s="175"/>
      <c r="AY211" s="175"/>
    </row>
    <row r="212" spans="1:51" ht="16">
      <c r="A212" s="174" t="s">
        <v>366</v>
      </c>
      <c r="H212" s="16"/>
    </row>
    <row r="213" spans="1:51" s="6" customFormat="1" ht="15">
      <c r="A213" s="6" t="s">
        <v>267</v>
      </c>
      <c r="B213" s="6" t="s">
        <v>695</v>
      </c>
      <c r="C213" s="6" t="s">
        <v>384</v>
      </c>
      <c r="D213" s="132" t="s">
        <v>46</v>
      </c>
      <c r="E213" s="132" t="s">
        <v>47</v>
      </c>
      <c r="F213" s="7">
        <v>58798</v>
      </c>
      <c r="G213" s="5" t="s">
        <v>288</v>
      </c>
      <c r="H213" s="5" t="s">
        <v>82</v>
      </c>
      <c r="I213" s="149">
        <v>34.293102218796619</v>
      </c>
      <c r="J213" s="13" t="s">
        <v>293</v>
      </c>
      <c r="K213" s="14">
        <v>5.7233856600522548E-2</v>
      </c>
      <c r="L213" s="6" t="s">
        <v>209</v>
      </c>
      <c r="M213" s="6">
        <v>38</v>
      </c>
      <c r="N213" s="67">
        <v>11.6</v>
      </c>
      <c r="O213" s="6">
        <v>106</v>
      </c>
      <c r="P213" s="67">
        <v>21.08</v>
      </c>
      <c r="Q213" s="64" t="s">
        <v>376</v>
      </c>
      <c r="R213" s="64" t="s">
        <v>376</v>
      </c>
      <c r="S213" s="64" t="s">
        <v>377</v>
      </c>
      <c r="T213" s="6" t="s">
        <v>210</v>
      </c>
      <c r="AB213" s="6" t="s">
        <v>559</v>
      </c>
      <c r="AC213" s="260"/>
      <c r="AG213" s="175"/>
      <c r="AH213" s="175"/>
      <c r="AI213" s="175"/>
      <c r="AJ213" s="175"/>
      <c r="AK213" s="175"/>
      <c r="AL213" s="175"/>
      <c r="AM213" s="175"/>
      <c r="AN213" s="175"/>
      <c r="AO213" s="175"/>
      <c r="AP213" s="175"/>
      <c r="AQ213" s="175"/>
      <c r="AR213" s="175"/>
      <c r="AS213" s="175"/>
      <c r="AT213" s="175"/>
      <c r="AU213" s="175"/>
      <c r="AV213" s="175"/>
      <c r="AW213" s="175"/>
      <c r="AX213" s="175"/>
      <c r="AY213" s="175"/>
    </row>
    <row r="214" spans="1:51" s="6" customFormat="1" ht="15">
      <c r="A214" s="6" t="s">
        <v>367</v>
      </c>
      <c r="B214" s="6" t="s">
        <v>692</v>
      </c>
      <c r="C214" s="6" t="s">
        <v>368</v>
      </c>
      <c r="D214" s="132" t="s">
        <v>712</v>
      </c>
      <c r="E214" s="132" t="s">
        <v>818</v>
      </c>
      <c r="F214" s="7">
        <v>58856</v>
      </c>
      <c r="G214" s="5" t="s">
        <v>288</v>
      </c>
      <c r="H214" s="5" t="s">
        <v>82</v>
      </c>
      <c r="I214" s="149">
        <v>34.213559938482199</v>
      </c>
      <c r="J214" s="13" t="s">
        <v>293</v>
      </c>
      <c r="K214" s="14">
        <v>9.5393180072022563E-2</v>
      </c>
      <c r="L214" s="6" t="s">
        <v>209</v>
      </c>
      <c r="M214" s="6">
        <v>38</v>
      </c>
      <c r="N214" s="67">
        <v>11.26</v>
      </c>
      <c r="O214" s="6">
        <v>106</v>
      </c>
      <c r="P214" s="67">
        <v>21.35</v>
      </c>
      <c r="Q214" s="64" t="s">
        <v>376</v>
      </c>
      <c r="R214" s="64" t="s">
        <v>376</v>
      </c>
      <c r="S214" s="64" t="s">
        <v>377</v>
      </c>
      <c r="T214" s="6" t="s">
        <v>210</v>
      </c>
      <c r="AB214" s="6" t="s">
        <v>491</v>
      </c>
      <c r="AC214" s="260"/>
      <c r="AG214" s="208"/>
      <c r="AH214" s="208"/>
      <c r="AI214" s="208"/>
      <c r="AJ214" s="208"/>
      <c r="AK214" s="208"/>
      <c r="AL214" s="208"/>
      <c r="AM214" s="208"/>
      <c r="AN214" s="208"/>
      <c r="AO214" s="208"/>
      <c r="AP214" s="208"/>
      <c r="AQ214" s="208"/>
      <c r="AR214" s="208"/>
      <c r="AS214" s="208"/>
      <c r="AT214" s="208"/>
      <c r="AU214" s="208"/>
      <c r="AV214" s="208"/>
      <c r="AW214" s="208"/>
      <c r="AX214" s="208"/>
      <c r="AY214" s="208"/>
    </row>
    <row r="215" spans="1:51" s="6" customFormat="1" ht="15">
      <c r="A215" s="6" t="s">
        <v>211</v>
      </c>
      <c r="B215" s="6" t="s">
        <v>638</v>
      </c>
      <c r="C215" s="6" t="s">
        <v>368</v>
      </c>
      <c r="D215" s="132" t="s">
        <v>825</v>
      </c>
      <c r="E215" s="132" t="s">
        <v>819</v>
      </c>
      <c r="F215" s="7" t="s">
        <v>458</v>
      </c>
      <c r="G215" s="5" t="s">
        <v>334</v>
      </c>
      <c r="H215" s="5" t="s">
        <v>402</v>
      </c>
      <c r="I215" s="149">
        <v>34.22</v>
      </c>
      <c r="J215" s="13" t="s">
        <v>293</v>
      </c>
      <c r="K215" s="14">
        <v>0.24</v>
      </c>
      <c r="L215" s="6" t="s">
        <v>209</v>
      </c>
      <c r="M215" s="6">
        <v>38</v>
      </c>
      <c r="N215" s="67">
        <v>11.44</v>
      </c>
      <c r="O215" s="6">
        <v>106</v>
      </c>
      <c r="P215" s="67">
        <v>19.03</v>
      </c>
      <c r="Q215" s="64" t="s">
        <v>376</v>
      </c>
      <c r="R215" s="64" t="s">
        <v>376</v>
      </c>
      <c r="S215" s="64" t="s">
        <v>212</v>
      </c>
      <c r="T215" s="19" t="s">
        <v>265</v>
      </c>
      <c r="AB215" s="19" t="s">
        <v>547</v>
      </c>
      <c r="AC215" s="260"/>
      <c r="AG215" s="208"/>
      <c r="AH215" s="208"/>
      <c r="AI215" s="208"/>
      <c r="AJ215" s="208"/>
      <c r="AK215" s="208"/>
      <c r="AL215" s="208"/>
      <c r="AM215" s="208"/>
      <c r="AN215" s="208"/>
      <c r="AO215" s="208"/>
      <c r="AP215" s="208"/>
      <c r="AQ215" s="208"/>
      <c r="AR215" s="208"/>
      <c r="AS215" s="208"/>
      <c r="AT215" s="208"/>
      <c r="AU215" s="208"/>
      <c r="AV215" s="208"/>
      <c r="AW215" s="208"/>
      <c r="AX215" s="208"/>
      <c r="AY215" s="208"/>
    </row>
    <row r="216" spans="1:51" s="6" customFormat="1">
      <c r="F216" s="7" t="s">
        <v>459</v>
      </c>
      <c r="G216" s="5" t="s">
        <v>364</v>
      </c>
      <c r="H216" s="5" t="s">
        <v>387</v>
      </c>
      <c r="I216" s="149">
        <v>34.299999999999997</v>
      </c>
      <c r="J216" s="13" t="s">
        <v>293</v>
      </c>
      <c r="K216" s="14">
        <v>0.09</v>
      </c>
      <c r="N216" s="67"/>
      <c r="P216" s="67"/>
      <c r="Q216" s="64"/>
      <c r="R216" s="64"/>
      <c r="S216" s="64"/>
      <c r="T216" s="19"/>
      <c r="AB216" s="19" t="s">
        <v>492</v>
      </c>
      <c r="AC216" s="260"/>
      <c r="AG216" s="208"/>
      <c r="AH216" s="208"/>
      <c r="AI216" s="208"/>
      <c r="AJ216" s="208"/>
      <c r="AK216" s="208"/>
      <c r="AL216" s="208"/>
      <c r="AM216" s="208"/>
      <c r="AN216" s="208"/>
      <c r="AO216" s="208"/>
      <c r="AP216" s="208"/>
      <c r="AQ216" s="208"/>
      <c r="AR216" s="208"/>
      <c r="AS216" s="208"/>
      <c r="AT216" s="208"/>
      <c r="AU216" s="208"/>
      <c r="AV216" s="208"/>
      <c r="AW216" s="208"/>
      <c r="AX216" s="208"/>
      <c r="AY216" s="208"/>
    </row>
    <row r="217" spans="1:51" s="6" customFormat="1" ht="15">
      <c r="A217" s="6" t="s">
        <v>405</v>
      </c>
      <c r="B217" s="6" t="s">
        <v>633</v>
      </c>
      <c r="C217" s="6" t="s">
        <v>368</v>
      </c>
      <c r="D217" s="132" t="s">
        <v>824</v>
      </c>
      <c r="E217" s="132" t="s">
        <v>817</v>
      </c>
      <c r="F217" s="7" t="s">
        <v>460</v>
      </c>
      <c r="G217" s="5" t="s">
        <v>364</v>
      </c>
      <c r="H217" s="5" t="s">
        <v>387</v>
      </c>
      <c r="I217" s="149">
        <v>34.108951537360689</v>
      </c>
      <c r="J217" s="13" t="s">
        <v>293</v>
      </c>
      <c r="K217" s="14">
        <v>0.14968399922170245</v>
      </c>
      <c r="L217" s="6" t="s">
        <v>209</v>
      </c>
      <c r="M217" s="6">
        <v>38</v>
      </c>
      <c r="N217" s="67">
        <v>11.43</v>
      </c>
      <c r="O217" s="6">
        <v>106</v>
      </c>
      <c r="P217" s="67">
        <v>19</v>
      </c>
      <c r="Q217" s="64" t="s">
        <v>376</v>
      </c>
      <c r="R217" s="64" t="s">
        <v>376</v>
      </c>
      <c r="S217" s="64" t="s">
        <v>261</v>
      </c>
      <c r="T217" s="19" t="s">
        <v>406</v>
      </c>
      <c r="AB217" s="19" t="s">
        <v>1</v>
      </c>
      <c r="AC217" s="260"/>
      <c r="AG217" s="208"/>
      <c r="AH217" s="208"/>
      <c r="AI217" s="208"/>
      <c r="AJ217" s="208"/>
      <c r="AK217" s="208"/>
      <c r="AL217" s="208"/>
      <c r="AM217" s="208"/>
      <c r="AN217" s="208"/>
      <c r="AO217" s="208"/>
      <c r="AP217" s="208"/>
      <c r="AQ217" s="208"/>
      <c r="AR217" s="208"/>
      <c r="AS217" s="208"/>
      <c r="AT217" s="208"/>
      <c r="AU217" s="208"/>
      <c r="AV217" s="208"/>
      <c r="AW217" s="208"/>
      <c r="AX217" s="208"/>
      <c r="AY217" s="208"/>
    </row>
    <row r="218" spans="1:51" s="6" customFormat="1" ht="15">
      <c r="A218" s="6" t="s">
        <v>266</v>
      </c>
      <c r="B218" s="6" t="s">
        <v>637</v>
      </c>
      <c r="C218" s="6" t="s">
        <v>368</v>
      </c>
      <c r="D218" s="132" t="s">
        <v>826</v>
      </c>
      <c r="E218" s="132" t="s">
        <v>827</v>
      </c>
      <c r="F218" s="7" t="s">
        <v>455</v>
      </c>
      <c r="G218" s="5" t="s">
        <v>334</v>
      </c>
      <c r="H218" s="5" t="s">
        <v>387</v>
      </c>
      <c r="I218" s="150">
        <v>35.164204624944539</v>
      </c>
      <c r="J218" s="11" t="s">
        <v>293</v>
      </c>
      <c r="K218" s="15">
        <v>0.16510014681582816</v>
      </c>
      <c r="L218" s="67"/>
      <c r="N218" s="67"/>
      <c r="O218" s="64"/>
      <c r="P218" s="64"/>
      <c r="Q218" s="64"/>
      <c r="R218" s="19"/>
      <c r="T218" s="19" t="s">
        <v>265</v>
      </c>
      <c r="AB218" s="19" t="s">
        <v>583</v>
      </c>
      <c r="AC218" s="260"/>
      <c r="AG218" s="208"/>
      <c r="AH218" s="208"/>
      <c r="AI218" s="208"/>
      <c r="AJ218" s="208"/>
      <c r="AK218" s="208"/>
      <c r="AL218" s="208"/>
      <c r="AM218" s="208"/>
      <c r="AN218" s="208"/>
      <c r="AO218" s="208"/>
      <c r="AP218" s="208"/>
      <c r="AQ218" s="208"/>
      <c r="AR218" s="208"/>
      <c r="AS218" s="208"/>
      <c r="AT218" s="208"/>
      <c r="AU218" s="208"/>
      <c r="AV218" s="208"/>
      <c r="AW218" s="208"/>
      <c r="AX218" s="208"/>
      <c r="AY218" s="208"/>
    </row>
    <row r="219" spans="1:51" s="6" customFormat="1">
      <c r="F219" s="7" t="s">
        <v>456</v>
      </c>
      <c r="G219" s="5" t="s">
        <v>364</v>
      </c>
      <c r="H219" s="5" t="s">
        <v>402</v>
      </c>
      <c r="I219" s="150">
        <v>34.51</v>
      </c>
      <c r="J219" s="11" t="s">
        <v>293</v>
      </c>
      <c r="K219" s="15">
        <v>0.63</v>
      </c>
      <c r="L219" s="15">
        <v>0.24580365401043924</v>
      </c>
      <c r="N219" s="67"/>
      <c r="O219" s="64"/>
      <c r="P219" s="64"/>
      <c r="Q219" s="64"/>
      <c r="R219" s="19"/>
      <c r="T219" s="19"/>
      <c r="AB219" s="19" t="s">
        <v>545</v>
      </c>
      <c r="AC219" s="260"/>
      <c r="AG219" s="208"/>
      <c r="AH219" s="208"/>
      <c r="AI219" s="208"/>
      <c r="AJ219" s="208"/>
      <c r="AK219" s="208"/>
      <c r="AL219" s="208"/>
      <c r="AM219" s="208"/>
      <c r="AN219" s="208"/>
      <c r="AO219" s="208"/>
      <c r="AP219" s="208"/>
      <c r="AQ219" s="208"/>
      <c r="AR219" s="208"/>
      <c r="AS219" s="208"/>
      <c r="AT219" s="208"/>
      <c r="AU219" s="208"/>
      <c r="AV219" s="208"/>
      <c r="AW219" s="208"/>
      <c r="AX219" s="208"/>
      <c r="AY219" s="208"/>
    </row>
    <row r="220" spans="1:51" s="6" customFormat="1" ht="15">
      <c r="A220" s="6" t="s">
        <v>281</v>
      </c>
      <c r="B220" s="6" t="s">
        <v>633</v>
      </c>
      <c r="C220" s="6" t="s">
        <v>368</v>
      </c>
      <c r="D220" s="132" t="s">
        <v>828</v>
      </c>
      <c r="E220" s="132" t="s">
        <v>820</v>
      </c>
      <c r="F220" s="7" t="s">
        <v>457</v>
      </c>
      <c r="G220" s="12" t="s">
        <v>364</v>
      </c>
      <c r="H220" s="5" t="s">
        <v>327</v>
      </c>
      <c r="I220" s="150">
        <v>29.89</v>
      </c>
      <c r="J220" s="11" t="s">
        <v>293</v>
      </c>
      <c r="K220" s="15">
        <v>1.04</v>
      </c>
      <c r="L220" s="6" t="s">
        <v>209</v>
      </c>
      <c r="M220" s="6">
        <v>38</v>
      </c>
      <c r="N220" s="67">
        <v>11.6</v>
      </c>
      <c r="O220" s="6">
        <v>106</v>
      </c>
      <c r="P220" s="67">
        <v>19.04</v>
      </c>
      <c r="Q220" s="64" t="s">
        <v>376</v>
      </c>
      <c r="R220" s="64" t="s">
        <v>376</v>
      </c>
      <c r="S220" s="64" t="s">
        <v>261</v>
      </c>
      <c r="T220" s="19" t="s">
        <v>404</v>
      </c>
      <c r="AB220" s="19" t="s">
        <v>543</v>
      </c>
      <c r="AC220" s="272"/>
      <c r="AG220" s="208"/>
      <c r="AH220" s="208"/>
      <c r="AI220" s="208"/>
      <c r="AJ220" s="208"/>
      <c r="AK220" s="208"/>
      <c r="AL220" s="208"/>
      <c r="AM220" s="208"/>
      <c r="AN220" s="208"/>
      <c r="AO220" s="208"/>
      <c r="AP220" s="208"/>
      <c r="AQ220" s="208"/>
      <c r="AR220" s="208"/>
      <c r="AS220" s="208"/>
      <c r="AT220" s="208"/>
      <c r="AU220" s="208"/>
      <c r="AV220" s="208"/>
      <c r="AW220" s="208"/>
      <c r="AX220" s="208"/>
      <c r="AY220" s="208"/>
    </row>
    <row r="221" spans="1:51" s="6" customFormat="1" ht="15">
      <c r="A221" s="6" t="s">
        <v>407</v>
      </c>
      <c r="B221" s="6" t="s">
        <v>634</v>
      </c>
      <c r="C221" s="6" t="s">
        <v>368</v>
      </c>
      <c r="D221" s="132" t="s">
        <v>823</v>
      </c>
      <c r="E221" s="132" t="s">
        <v>821</v>
      </c>
      <c r="F221" s="7" t="s">
        <v>461</v>
      </c>
      <c r="G221" s="5" t="s">
        <v>335</v>
      </c>
      <c r="H221" s="5" t="s">
        <v>387</v>
      </c>
      <c r="I221" s="149">
        <v>34.390998527890901</v>
      </c>
      <c r="J221" s="13" t="s">
        <v>293</v>
      </c>
      <c r="K221" s="14">
        <v>0.15616732966490265</v>
      </c>
      <c r="L221" s="6" t="s">
        <v>209</v>
      </c>
      <c r="M221" s="6">
        <v>38</v>
      </c>
      <c r="N221" s="67">
        <v>11.95</v>
      </c>
      <c r="O221" s="6">
        <v>106</v>
      </c>
      <c r="P221" s="67">
        <v>19.170000000000002</v>
      </c>
      <c r="Q221" s="64" t="s">
        <v>376</v>
      </c>
      <c r="R221" s="64" t="s">
        <v>376</v>
      </c>
      <c r="S221" s="64" t="s">
        <v>408</v>
      </c>
      <c r="T221" s="19" t="s">
        <v>265</v>
      </c>
      <c r="AB221" s="19" t="s">
        <v>689</v>
      </c>
      <c r="AC221" s="260"/>
      <c r="AG221" s="208"/>
      <c r="AH221" s="208"/>
      <c r="AI221" s="208"/>
      <c r="AJ221" s="208"/>
      <c r="AK221" s="208"/>
      <c r="AL221" s="208"/>
      <c r="AM221" s="208"/>
      <c r="AN221" s="208"/>
      <c r="AO221" s="208"/>
      <c r="AP221" s="208"/>
      <c r="AQ221" s="208"/>
      <c r="AR221" s="208"/>
      <c r="AS221" s="208"/>
      <c r="AT221" s="208"/>
      <c r="AU221" s="208"/>
      <c r="AV221" s="208"/>
      <c r="AW221" s="208"/>
      <c r="AX221" s="208"/>
      <c r="AY221" s="208"/>
    </row>
    <row r="222" spans="1:51" s="6" customFormat="1">
      <c r="F222" s="7" t="s">
        <v>462</v>
      </c>
      <c r="G222" s="5" t="s">
        <v>364</v>
      </c>
      <c r="H222" s="5" t="s">
        <v>327</v>
      </c>
      <c r="I222" s="149">
        <v>34.56</v>
      </c>
      <c r="J222" s="13" t="s">
        <v>293</v>
      </c>
      <c r="K222" s="14">
        <v>0.33</v>
      </c>
      <c r="N222" s="67"/>
      <c r="P222" s="67"/>
      <c r="Q222" s="64"/>
      <c r="R222" s="64"/>
      <c r="S222" s="64"/>
      <c r="T222" s="19"/>
      <c r="AB222" s="19" t="s">
        <v>544</v>
      </c>
      <c r="AC222" s="256"/>
      <c r="AG222" s="208"/>
      <c r="AH222" s="208"/>
      <c r="AI222" s="208"/>
      <c r="AJ222" s="208"/>
      <c r="AK222" s="208"/>
      <c r="AL222" s="208"/>
      <c r="AM222" s="208"/>
      <c r="AN222" s="208"/>
      <c r="AO222" s="208"/>
      <c r="AP222" s="208"/>
      <c r="AQ222" s="208"/>
      <c r="AR222" s="208"/>
      <c r="AS222" s="208"/>
      <c r="AT222" s="208"/>
      <c r="AU222" s="208"/>
      <c r="AV222" s="208"/>
      <c r="AW222" s="208"/>
      <c r="AX222" s="208"/>
      <c r="AY222" s="208"/>
    </row>
    <row r="223" spans="1:51" s="6" customFormat="1" ht="15">
      <c r="A223" s="6" t="s">
        <v>416</v>
      </c>
      <c r="B223" s="6" t="s">
        <v>635</v>
      </c>
      <c r="C223" s="6" t="s">
        <v>368</v>
      </c>
      <c r="D223" s="132" t="s">
        <v>822</v>
      </c>
      <c r="E223" s="132" t="s">
        <v>821</v>
      </c>
      <c r="F223" s="7" t="s">
        <v>464</v>
      </c>
      <c r="G223" s="12" t="s">
        <v>364</v>
      </c>
      <c r="H223" s="5" t="s">
        <v>402</v>
      </c>
      <c r="I223" s="150">
        <v>28.15</v>
      </c>
      <c r="J223" s="11" t="s">
        <v>293</v>
      </c>
      <c r="K223" s="15">
        <v>0.28999999999999998</v>
      </c>
      <c r="L223" s="6" t="s">
        <v>209</v>
      </c>
      <c r="M223" s="6">
        <v>38</v>
      </c>
      <c r="N223" s="67">
        <v>11.94</v>
      </c>
      <c r="O223" s="6">
        <v>106</v>
      </c>
      <c r="P223" s="67">
        <v>19.18</v>
      </c>
      <c r="Q223" s="64" t="s">
        <v>376</v>
      </c>
      <c r="R223" s="64" t="s">
        <v>376</v>
      </c>
      <c r="S223" s="64" t="s">
        <v>417</v>
      </c>
      <c r="T223" s="19" t="s">
        <v>418</v>
      </c>
      <c r="U223" s="5" t="s">
        <v>419</v>
      </c>
      <c r="AB223" s="6" t="s">
        <v>704</v>
      </c>
      <c r="AC223" s="272"/>
      <c r="AG223" s="208"/>
      <c r="AH223" s="208"/>
      <c r="AI223" s="208"/>
      <c r="AJ223" s="208"/>
      <c r="AK223" s="208"/>
      <c r="AL223" s="208"/>
      <c r="AM223" s="208"/>
      <c r="AN223" s="208"/>
      <c r="AO223" s="208"/>
      <c r="AP223" s="208"/>
      <c r="AQ223" s="208"/>
      <c r="AR223" s="208"/>
      <c r="AS223" s="208"/>
      <c r="AT223" s="208"/>
      <c r="AU223" s="208"/>
      <c r="AV223" s="208"/>
      <c r="AW223" s="208"/>
      <c r="AX223" s="208"/>
      <c r="AY223" s="208"/>
    </row>
    <row r="224" spans="1:51" s="6" customFormat="1" ht="15">
      <c r="A224" s="6" t="s">
        <v>413</v>
      </c>
      <c r="B224" s="6" t="s">
        <v>595</v>
      </c>
      <c r="C224" s="6" t="s">
        <v>368</v>
      </c>
      <c r="D224" s="132" t="s">
        <v>829</v>
      </c>
      <c r="E224" s="132" t="s">
        <v>830</v>
      </c>
      <c r="F224" s="7" t="s">
        <v>463</v>
      </c>
      <c r="G224" s="5" t="s">
        <v>364</v>
      </c>
      <c r="H224" s="5" t="s">
        <v>402</v>
      </c>
      <c r="I224" s="149">
        <v>34.159999999999997</v>
      </c>
      <c r="J224" s="13" t="s">
        <v>293</v>
      </c>
      <c r="K224" s="14">
        <v>0.22</v>
      </c>
      <c r="L224" s="6" t="s">
        <v>209</v>
      </c>
      <c r="M224" s="6">
        <v>38</v>
      </c>
      <c r="N224" s="67">
        <v>11.78</v>
      </c>
      <c r="O224" s="6">
        <v>106</v>
      </c>
      <c r="P224" s="67">
        <v>21.52</v>
      </c>
      <c r="Q224" s="64" t="s">
        <v>376</v>
      </c>
      <c r="R224" s="64" t="s">
        <v>376</v>
      </c>
      <c r="S224" s="64" t="s">
        <v>414</v>
      </c>
      <c r="T224" s="19" t="s">
        <v>415</v>
      </c>
      <c r="AB224" s="19" t="s">
        <v>703</v>
      </c>
      <c r="AC224" s="258"/>
      <c r="AG224" s="208"/>
      <c r="AH224" s="208"/>
      <c r="AI224" s="208"/>
      <c r="AJ224" s="208"/>
      <c r="AK224" s="208"/>
      <c r="AL224" s="208"/>
      <c r="AM224" s="208"/>
      <c r="AN224" s="208"/>
      <c r="AO224" s="208"/>
      <c r="AP224" s="208"/>
      <c r="AQ224" s="208"/>
      <c r="AR224" s="208"/>
      <c r="AS224" s="208"/>
      <c r="AT224" s="208"/>
      <c r="AU224" s="208"/>
      <c r="AV224" s="208"/>
      <c r="AW224" s="208"/>
      <c r="AX224" s="208"/>
      <c r="AY224" s="208"/>
    </row>
    <row r="226" spans="1:52" ht="16">
      <c r="A226" s="125" t="s">
        <v>394</v>
      </c>
      <c r="B226" s="16"/>
      <c r="C226" s="6"/>
      <c r="D226" s="6"/>
      <c r="E226" s="6"/>
      <c r="F226" s="64"/>
      <c r="G226" s="5"/>
      <c r="H226" s="5"/>
      <c r="I226" s="150"/>
      <c r="J226" s="11"/>
      <c r="K226" s="15"/>
      <c r="L226" s="11"/>
      <c r="M226" s="8"/>
      <c r="N226" s="9"/>
      <c r="O226" s="9"/>
      <c r="P226" s="10"/>
      <c r="Q226" s="11"/>
      <c r="R226" s="12"/>
      <c r="S226" s="11"/>
      <c r="T226" s="11"/>
      <c r="U226" s="15"/>
      <c r="V226" s="11"/>
      <c r="W226" s="8"/>
      <c r="X226" s="9"/>
      <c r="Y226" s="9"/>
      <c r="Z226" s="10"/>
      <c r="AA226" s="11"/>
      <c r="AB226" s="12"/>
      <c r="AD226" s="11"/>
      <c r="AE226" s="15"/>
      <c r="AF226" s="11"/>
      <c r="AZ226" s="5"/>
    </row>
    <row r="227" spans="1:52">
      <c r="A227" s="5"/>
      <c r="B227" s="6"/>
      <c r="C227" s="6"/>
      <c r="D227" s="6"/>
      <c r="E227" s="6"/>
      <c r="F227" s="64"/>
      <c r="G227" s="5"/>
      <c r="H227" s="5"/>
      <c r="I227" s="150"/>
      <c r="J227" s="11"/>
      <c r="K227" s="15"/>
      <c r="L227" s="11"/>
      <c r="M227" s="8"/>
      <c r="N227" s="9"/>
      <c r="O227" s="9"/>
      <c r="P227" s="10"/>
      <c r="Q227" s="11"/>
      <c r="R227" s="12"/>
      <c r="S227" s="11"/>
      <c r="T227" s="11"/>
      <c r="U227" s="15"/>
      <c r="V227" s="11"/>
      <c r="W227" s="8"/>
      <c r="X227" s="9"/>
      <c r="Y227" s="9"/>
      <c r="Z227" s="10"/>
      <c r="AA227" s="11"/>
      <c r="AB227" s="12"/>
      <c r="AD227" s="11"/>
      <c r="AE227" s="15"/>
      <c r="AF227" s="11"/>
      <c r="AZ227" s="5"/>
    </row>
    <row r="228" spans="1:52" ht="15">
      <c r="A228" s="5" t="s">
        <v>319</v>
      </c>
      <c r="B228" s="16" t="s">
        <v>320</v>
      </c>
      <c r="C228" s="16" t="s">
        <v>321</v>
      </c>
      <c r="D228" s="132" t="s">
        <v>831</v>
      </c>
      <c r="E228" s="132" t="s">
        <v>833</v>
      </c>
      <c r="F228" s="7">
        <v>55967</v>
      </c>
      <c r="G228" s="5" t="s">
        <v>288</v>
      </c>
      <c r="H228" s="5" t="s">
        <v>82</v>
      </c>
      <c r="I228" s="149">
        <v>32.619999999999997</v>
      </c>
      <c r="J228" s="13" t="s">
        <v>293</v>
      </c>
      <c r="K228" s="14">
        <v>0.1</v>
      </c>
      <c r="L228" s="11"/>
      <c r="M228" s="8">
        <v>14</v>
      </c>
      <c r="N228" s="9"/>
      <c r="O228" s="9">
        <v>1.56</v>
      </c>
      <c r="P228" s="10">
        <v>31.6</v>
      </c>
      <c r="Q228" s="11" t="s">
        <v>293</v>
      </c>
      <c r="R228" s="12">
        <v>10.199999999999999</v>
      </c>
      <c r="S228" s="11">
        <v>32.721060387330148</v>
      </c>
      <c r="T228" s="11" t="s">
        <v>293</v>
      </c>
      <c r="U228" s="15">
        <v>9.1050255651285952E-2</v>
      </c>
      <c r="V228" s="11"/>
      <c r="W228" s="8"/>
      <c r="X228" s="9"/>
      <c r="Y228" s="9"/>
      <c r="Z228" s="10"/>
      <c r="AA228" s="11"/>
      <c r="AB228" s="15" t="s">
        <v>584</v>
      </c>
      <c r="AD228" s="11"/>
      <c r="AE228" s="15"/>
      <c r="AF228" s="11"/>
      <c r="AZ228" s="5"/>
    </row>
    <row r="229" spans="1:52" ht="15">
      <c r="A229" s="5" t="s">
        <v>221</v>
      </c>
      <c r="B229" s="6" t="s">
        <v>596</v>
      </c>
      <c r="C229" s="6" t="s">
        <v>557</v>
      </c>
      <c r="D229" s="132" t="s">
        <v>832</v>
      </c>
      <c r="E229" s="132" t="s">
        <v>834</v>
      </c>
      <c r="F229" s="7" t="s">
        <v>465</v>
      </c>
      <c r="G229" s="12" t="s">
        <v>364</v>
      </c>
      <c r="H229" s="5" t="s">
        <v>402</v>
      </c>
      <c r="I229" s="149">
        <v>33.01</v>
      </c>
      <c r="J229" s="13" t="s">
        <v>293</v>
      </c>
      <c r="K229" s="14">
        <v>0.31</v>
      </c>
      <c r="L229" s="8">
        <v>5</v>
      </c>
      <c r="M229" s="9">
        <v>87.219807311478931</v>
      </c>
      <c r="N229" s="9">
        <v>17.079999999999998</v>
      </c>
      <c r="O229" s="10">
        <v>1.5</v>
      </c>
      <c r="P229" s="11" t="s">
        <v>293</v>
      </c>
      <c r="Q229" s="12">
        <v>1.3</v>
      </c>
      <c r="R229" s="11">
        <v>33.153045138751274</v>
      </c>
      <c r="S229" s="11" t="s">
        <v>293</v>
      </c>
      <c r="T229" s="15">
        <v>0.25353184783737265</v>
      </c>
      <c r="U229" s="11"/>
      <c r="V229" s="8"/>
      <c r="W229" s="9"/>
      <c r="X229" s="9"/>
      <c r="Y229" s="10"/>
      <c r="Z229" s="11"/>
      <c r="AA229" s="12"/>
      <c r="AB229" s="15" t="s">
        <v>702</v>
      </c>
      <c r="AD229" s="15"/>
      <c r="AE229" s="11"/>
      <c r="AF229" s="8"/>
    </row>
    <row r="230" spans="1:52">
      <c r="A230" s="5"/>
      <c r="B230" s="36"/>
      <c r="C230" s="36"/>
      <c r="D230" s="6"/>
      <c r="E230" s="6"/>
      <c r="F230" s="64"/>
      <c r="G230" s="5"/>
      <c r="H230" s="5"/>
      <c r="I230" s="150"/>
      <c r="J230" s="11"/>
      <c r="K230" s="15"/>
      <c r="L230" s="11"/>
      <c r="M230" s="8"/>
      <c r="N230" s="9"/>
      <c r="O230" s="9"/>
      <c r="P230" s="10"/>
      <c r="Q230" s="11"/>
      <c r="R230" s="12"/>
      <c r="S230" s="11"/>
      <c r="T230" s="11"/>
      <c r="U230" s="15"/>
      <c r="V230" s="11"/>
      <c r="W230" s="8"/>
      <c r="X230" s="9"/>
      <c r="Y230" s="9"/>
      <c r="Z230" s="10"/>
      <c r="AA230" s="11"/>
      <c r="AB230" s="11"/>
      <c r="AD230" s="11"/>
      <c r="AE230" s="15"/>
      <c r="AF230" s="11"/>
      <c r="AZ230" s="5"/>
    </row>
    <row r="231" spans="1:52" ht="16">
      <c r="A231" s="34" t="s">
        <v>370</v>
      </c>
      <c r="B231" s="6"/>
      <c r="C231" s="6"/>
      <c r="D231" s="6"/>
      <c r="E231" s="6"/>
      <c r="F231" s="64"/>
      <c r="G231" s="5"/>
      <c r="H231" s="5"/>
      <c r="I231" s="150"/>
      <c r="J231" s="11"/>
      <c r="K231" s="15"/>
      <c r="L231" s="11"/>
      <c r="M231" s="8"/>
      <c r="N231" s="9"/>
      <c r="O231" s="9"/>
      <c r="P231" s="10"/>
      <c r="Q231" s="11"/>
      <c r="R231" s="12"/>
      <c r="S231" s="11"/>
      <c r="T231" s="11"/>
      <c r="U231" s="15"/>
      <c r="V231" s="11"/>
      <c r="W231" s="8"/>
      <c r="X231" s="9"/>
      <c r="Y231" s="9"/>
      <c r="Z231" s="10"/>
      <c r="AA231" s="11"/>
      <c r="AB231" s="11"/>
      <c r="AD231" s="11"/>
      <c r="AE231" s="15"/>
      <c r="AF231" s="11"/>
      <c r="AZ231" s="5"/>
    </row>
    <row r="232" spans="1:52" ht="15">
      <c r="A232" s="5" t="s">
        <v>371</v>
      </c>
      <c r="B232" s="6" t="s">
        <v>636</v>
      </c>
      <c r="C232" s="6" t="s">
        <v>610</v>
      </c>
      <c r="D232" s="132" t="s">
        <v>95</v>
      </c>
      <c r="E232" s="132" t="s">
        <v>96</v>
      </c>
      <c r="F232" s="7" t="s">
        <v>466</v>
      </c>
      <c r="G232" s="12" t="s">
        <v>364</v>
      </c>
      <c r="H232" s="5" t="s">
        <v>402</v>
      </c>
      <c r="I232" s="149">
        <v>31.579756648312792</v>
      </c>
      <c r="J232" s="13" t="s">
        <v>293</v>
      </c>
      <c r="K232" s="14">
        <v>9.4778247925329948E-2</v>
      </c>
      <c r="L232" s="11"/>
      <c r="M232" s="8"/>
      <c r="N232" s="9"/>
      <c r="O232" s="9"/>
      <c r="P232" s="10"/>
      <c r="Q232" s="11"/>
      <c r="R232" s="12"/>
      <c r="S232" s="11"/>
      <c r="T232" s="11"/>
      <c r="U232" s="15"/>
      <c r="V232" s="11"/>
      <c r="W232" s="8"/>
      <c r="X232" s="9"/>
      <c r="Y232" s="9"/>
      <c r="Z232" s="10"/>
      <c r="AA232" s="11"/>
      <c r="AB232" s="15" t="s">
        <v>701</v>
      </c>
      <c r="AD232" s="11"/>
      <c r="AE232" s="15"/>
      <c r="AF232" s="11"/>
      <c r="AZ232" s="5"/>
    </row>
    <row r="233" spans="1:52" ht="16">
      <c r="A233" s="34"/>
      <c r="B233" s="6"/>
      <c r="C233" s="6"/>
      <c r="D233" s="6"/>
      <c r="E233" s="6"/>
      <c r="F233" s="64"/>
      <c r="G233" s="5"/>
      <c r="H233" s="5"/>
      <c r="I233" s="150"/>
      <c r="J233" s="11"/>
      <c r="K233" s="15"/>
      <c r="L233" s="11"/>
      <c r="M233" s="8"/>
      <c r="N233" s="9"/>
      <c r="O233" s="9"/>
      <c r="P233" s="10"/>
      <c r="Q233" s="11"/>
      <c r="R233" s="12"/>
      <c r="S233" s="11"/>
      <c r="T233" s="11"/>
      <c r="U233" s="15"/>
      <c r="V233" s="11"/>
      <c r="W233" s="8"/>
      <c r="X233" s="9"/>
      <c r="Y233" s="9"/>
      <c r="Z233" s="10"/>
      <c r="AA233" s="11"/>
      <c r="AB233" s="11"/>
      <c r="AD233" s="11"/>
      <c r="AE233" s="15"/>
      <c r="AF233" s="11"/>
      <c r="AZ233" s="5"/>
    </row>
    <row r="234" spans="1:52" ht="15">
      <c r="A234" s="324" t="s">
        <v>142</v>
      </c>
      <c r="B234" s="6" t="s">
        <v>558</v>
      </c>
      <c r="C234" s="6" t="s">
        <v>567</v>
      </c>
      <c r="D234" s="132" t="s">
        <v>97</v>
      </c>
      <c r="E234" s="132" t="s">
        <v>835</v>
      </c>
      <c r="F234" s="7" t="s">
        <v>467</v>
      </c>
      <c r="G234" s="5" t="s">
        <v>334</v>
      </c>
      <c r="H234" s="5" t="s">
        <v>387</v>
      </c>
      <c r="I234" s="150">
        <v>33.71</v>
      </c>
      <c r="J234" s="11" t="s">
        <v>293</v>
      </c>
      <c r="K234" s="15">
        <v>9.6932002738052164E-2</v>
      </c>
      <c r="L234" s="11"/>
      <c r="M234" s="8">
        <v>5</v>
      </c>
      <c r="N234" s="9">
        <v>86.593862197666823</v>
      </c>
      <c r="O234" s="9">
        <v>1.96</v>
      </c>
      <c r="P234" s="10">
        <v>11</v>
      </c>
      <c r="Q234" s="11" t="s">
        <v>293</v>
      </c>
      <c r="R234" s="12">
        <v>14.8</v>
      </c>
      <c r="S234" s="11">
        <v>33.709937402452667</v>
      </c>
      <c r="T234" s="11" t="s">
        <v>293</v>
      </c>
      <c r="U234" s="15">
        <v>9.6932002738052164E-2</v>
      </c>
      <c r="V234" s="11"/>
      <c r="W234" s="8"/>
      <c r="X234" s="9"/>
      <c r="Y234" s="9"/>
      <c r="Z234" s="10"/>
      <c r="AA234" s="11"/>
      <c r="AB234" s="12" t="s">
        <v>520</v>
      </c>
      <c r="AC234" s="260"/>
      <c r="AD234" s="11"/>
      <c r="AE234" s="15"/>
      <c r="AF234" s="11"/>
      <c r="AZ234" s="5"/>
    </row>
    <row r="235" spans="1:52" s="330" customFormat="1">
      <c r="B235" s="20"/>
      <c r="C235" s="20"/>
      <c r="D235" s="20"/>
      <c r="E235" s="20"/>
      <c r="F235" s="73"/>
      <c r="I235" s="150"/>
      <c r="J235" s="318"/>
      <c r="K235" s="15"/>
      <c r="L235" s="318"/>
      <c r="M235" s="8"/>
      <c r="N235" s="9"/>
      <c r="O235" s="9"/>
      <c r="P235" s="10"/>
      <c r="Q235" s="318"/>
      <c r="R235" s="12"/>
      <c r="S235" s="318"/>
      <c r="T235" s="318"/>
      <c r="U235" s="15"/>
      <c r="V235" s="318"/>
      <c r="W235" s="8"/>
      <c r="X235" s="9"/>
      <c r="Y235" s="9"/>
      <c r="Z235" s="10"/>
      <c r="AA235" s="318"/>
      <c r="AB235" s="12"/>
      <c r="AC235" s="259"/>
      <c r="AD235" s="318"/>
      <c r="AE235" s="15"/>
      <c r="AF235" s="318"/>
      <c r="AG235" s="276"/>
      <c r="AH235" s="276"/>
      <c r="AI235" s="276"/>
      <c r="AJ235" s="276"/>
      <c r="AK235" s="276"/>
      <c r="AL235" s="276"/>
      <c r="AM235" s="276"/>
      <c r="AN235" s="276"/>
      <c r="AO235" s="276"/>
      <c r="AP235" s="276"/>
      <c r="AQ235" s="276"/>
      <c r="AR235" s="276"/>
      <c r="AS235" s="276"/>
      <c r="AT235" s="276"/>
      <c r="AU235" s="276"/>
      <c r="AV235" s="276"/>
      <c r="AW235" s="276"/>
      <c r="AX235" s="276"/>
      <c r="AY235" s="276"/>
    </row>
    <row r="236" spans="1:52" ht="15">
      <c r="A236" s="5" t="s">
        <v>719</v>
      </c>
      <c r="B236" s="6" t="s">
        <v>259</v>
      </c>
      <c r="C236" s="6" t="s">
        <v>311</v>
      </c>
      <c r="D236" s="132" t="s">
        <v>87</v>
      </c>
      <c r="E236" s="132" t="s">
        <v>836</v>
      </c>
      <c r="F236" s="7">
        <v>56990</v>
      </c>
      <c r="G236" s="5" t="s">
        <v>288</v>
      </c>
      <c r="H236" s="5" t="s">
        <v>82</v>
      </c>
      <c r="I236" s="149">
        <v>33.17</v>
      </c>
      <c r="J236" s="13" t="s">
        <v>293</v>
      </c>
      <c r="K236" s="14">
        <v>0.11695466942634125</v>
      </c>
      <c r="L236" s="11"/>
      <c r="M236" s="8">
        <v>10</v>
      </c>
      <c r="N236" s="9"/>
      <c r="O236" s="9">
        <v>1.1100000000000001</v>
      </c>
      <c r="P236" s="10">
        <v>74</v>
      </c>
      <c r="Q236" s="11" t="s">
        <v>293</v>
      </c>
      <c r="R236" s="12">
        <v>14.1</v>
      </c>
      <c r="S236" s="11">
        <v>33.176335790591409</v>
      </c>
      <c r="T236" s="11" t="s">
        <v>293</v>
      </c>
      <c r="U236" s="15">
        <v>0.11695466942634125</v>
      </c>
      <c r="V236" s="11"/>
      <c r="W236" s="8"/>
      <c r="X236" s="9"/>
      <c r="Y236" s="9"/>
      <c r="Z236" s="10"/>
      <c r="AA236" s="11"/>
      <c r="AB236" s="12" t="s">
        <v>690</v>
      </c>
      <c r="AC236" s="259"/>
      <c r="AD236" s="11"/>
      <c r="AE236" s="15"/>
      <c r="AF236" s="11"/>
      <c r="AZ236" s="5"/>
    </row>
    <row r="237" spans="1:52" ht="15">
      <c r="D237" s="132" t="s">
        <v>87</v>
      </c>
      <c r="E237" s="132" t="s">
        <v>836</v>
      </c>
      <c r="F237" s="7" t="s">
        <v>468</v>
      </c>
      <c r="G237" s="5" t="s">
        <v>335</v>
      </c>
      <c r="H237" s="5" t="s">
        <v>387</v>
      </c>
      <c r="I237" s="150">
        <v>33.76</v>
      </c>
      <c r="J237" s="11" t="s">
        <v>293</v>
      </c>
      <c r="K237" s="15">
        <v>0.12</v>
      </c>
      <c r="L237" s="23"/>
      <c r="M237" s="1"/>
      <c r="N237" s="25"/>
      <c r="O237" s="25"/>
      <c r="P237" s="2"/>
      <c r="Q237" s="23"/>
      <c r="R237" s="22"/>
      <c r="S237" s="23"/>
      <c r="T237" s="23"/>
      <c r="U237" s="24"/>
      <c r="W237" s="1"/>
      <c r="X237" s="25"/>
      <c r="Y237" s="25"/>
      <c r="Z237" s="2"/>
      <c r="AA237" s="23"/>
      <c r="AB237" s="22" t="s">
        <v>585</v>
      </c>
      <c r="AC237" s="258"/>
      <c r="AD237" s="23"/>
      <c r="AE237" s="24"/>
      <c r="AF237" s="23"/>
    </row>
    <row r="238" spans="1:52" s="6" customFormat="1" ht="15">
      <c r="D238" s="132" t="s">
        <v>87</v>
      </c>
      <c r="E238" s="132" t="s">
        <v>836</v>
      </c>
      <c r="F238" s="7" t="s">
        <v>469</v>
      </c>
      <c r="G238" s="5" t="s">
        <v>334</v>
      </c>
      <c r="H238" s="5" t="s">
        <v>402</v>
      </c>
      <c r="I238" s="150">
        <v>34.11</v>
      </c>
      <c r="J238" s="11" t="s">
        <v>293</v>
      </c>
      <c r="K238" s="15">
        <v>0.69</v>
      </c>
      <c r="L238" s="20"/>
      <c r="M238" s="20"/>
      <c r="N238" s="72"/>
      <c r="O238" s="20"/>
      <c r="P238" s="72"/>
      <c r="Q238" s="73"/>
      <c r="R238" s="72"/>
      <c r="S238" s="73"/>
      <c r="T238" s="20"/>
      <c r="U238" s="6" t="s">
        <v>310</v>
      </c>
      <c r="AB238" s="273" t="s">
        <v>546</v>
      </c>
      <c r="AC238" s="258"/>
      <c r="AG238" s="175"/>
      <c r="AH238" s="175"/>
      <c r="AI238" s="175"/>
      <c r="AJ238" s="175"/>
      <c r="AK238" s="175"/>
      <c r="AL238" s="175"/>
      <c r="AM238" s="175"/>
      <c r="AN238" s="175"/>
      <c r="AO238" s="175"/>
      <c r="AP238" s="175"/>
      <c r="AQ238" s="175"/>
      <c r="AR238" s="175"/>
      <c r="AS238" s="175"/>
      <c r="AT238" s="175"/>
      <c r="AU238" s="175"/>
      <c r="AV238" s="175"/>
      <c r="AW238" s="175"/>
      <c r="AX238" s="175"/>
      <c r="AY238" s="175"/>
    </row>
    <row r="239" spans="1:52">
      <c r="G239" s="5"/>
      <c r="H239" s="5"/>
      <c r="I239" s="150"/>
      <c r="J239" s="11"/>
      <c r="K239" s="15"/>
      <c r="L239" s="23"/>
      <c r="M239" s="1"/>
      <c r="N239" s="25"/>
      <c r="O239" s="25"/>
      <c r="P239" s="2"/>
      <c r="Q239" s="23"/>
      <c r="R239" s="22"/>
      <c r="S239" s="23"/>
      <c r="T239" s="23"/>
      <c r="U239" s="24"/>
      <c r="W239" s="1"/>
      <c r="X239" s="25"/>
      <c r="Y239" s="25"/>
      <c r="Z239" s="2"/>
      <c r="AA239" s="23"/>
      <c r="AB239" s="16"/>
      <c r="AC239" s="258"/>
      <c r="AD239" s="23"/>
      <c r="AE239" s="24"/>
      <c r="AF239" s="23"/>
    </row>
    <row r="240" spans="1:52" ht="15">
      <c r="A240" s="5" t="s">
        <v>346</v>
      </c>
      <c r="B240" s="6" t="s">
        <v>19</v>
      </c>
      <c r="C240" s="6" t="s">
        <v>631</v>
      </c>
      <c r="D240" s="132" t="s">
        <v>225</v>
      </c>
      <c r="E240" s="132" t="s">
        <v>226</v>
      </c>
      <c r="F240" s="7" t="s">
        <v>470</v>
      </c>
      <c r="G240" s="5" t="s">
        <v>334</v>
      </c>
      <c r="H240" s="5" t="s">
        <v>387</v>
      </c>
      <c r="I240" s="149">
        <v>33.549999999999997</v>
      </c>
      <c r="J240" s="13" t="s">
        <v>293</v>
      </c>
      <c r="K240" s="14">
        <v>0.09</v>
      </c>
      <c r="L240" s="11"/>
      <c r="M240" s="8">
        <v>6</v>
      </c>
      <c r="N240" s="9">
        <v>92.829865495685738</v>
      </c>
      <c r="O240" s="9">
        <v>2.14</v>
      </c>
      <c r="P240" s="10">
        <v>6.6</v>
      </c>
      <c r="Q240" s="11" t="s">
        <v>293</v>
      </c>
      <c r="R240" s="12">
        <v>9.1</v>
      </c>
      <c r="S240" s="11">
        <v>33.578840237991166</v>
      </c>
      <c r="T240" s="11" t="s">
        <v>293</v>
      </c>
      <c r="U240" s="15">
        <v>0.10904838148000738</v>
      </c>
      <c r="V240" s="11"/>
      <c r="W240" s="8"/>
      <c r="X240" s="9"/>
      <c r="Y240" s="9"/>
      <c r="Z240" s="10"/>
      <c r="AA240" s="11"/>
      <c r="AB240" s="12" t="s">
        <v>861</v>
      </c>
      <c r="AD240" s="11"/>
      <c r="AE240" s="15"/>
      <c r="AZ240" s="5"/>
    </row>
    <row r="241" spans="1:52">
      <c r="A241" s="5"/>
      <c r="B241" s="6"/>
      <c r="C241" s="6"/>
      <c r="D241" s="6"/>
      <c r="E241" s="6"/>
      <c r="F241" s="64"/>
      <c r="G241" s="5"/>
      <c r="H241" s="5"/>
      <c r="I241" s="150"/>
      <c r="J241" s="11"/>
      <c r="K241" s="15"/>
      <c r="L241" s="11"/>
      <c r="M241" s="8"/>
      <c r="N241" s="9"/>
      <c r="O241" s="9"/>
      <c r="P241" s="10"/>
      <c r="Q241" s="11"/>
      <c r="R241" s="12"/>
      <c r="S241" s="11"/>
      <c r="T241" s="11"/>
      <c r="U241" s="15"/>
      <c r="V241" s="11"/>
      <c r="W241" s="8"/>
      <c r="X241" s="9"/>
      <c r="Y241" s="9"/>
      <c r="Z241" s="10"/>
      <c r="AA241" s="11"/>
      <c r="AB241" s="19"/>
      <c r="AC241" s="259"/>
      <c r="AD241" s="11"/>
      <c r="AE241" s="15"/>
      <c r="AZ241" s="5"/>
    </row>
    <row r="242" spans="1:52" ht="15">
      <c r="A242" s="5" t="s">
        <v>347</v>
      </c>
      <c r="B242" s="6" t="s">
        <v>358</v>
      </c>
      <c r="C242" s="6" t="s">
        <v>632</v>
      </c>
      <c r="D242" s="132" t="s">
        <v>116</v>
      </c>
      <c r="E242" s="132" t="s">
        <v>117</v>
      </c>
      <c r="F242" s="7" t="s">
        <v>471</v>
      </c>
      <c r="G242" s="5" t="s">
        <v>334</v>
      </c>
      <c r="H242" s="5" t="s">
        <v>387</v>
      </c>
      <c r="I242" s="149">
        <v>33.56</v>
      </c>
      <c r="J242" s="13" t="s">
        <v>293</v>
      </c>
      <c r="K242" s="14">
        <v>0.09</v>
      </c>
      <c r="L242" s="11"/>
      <c r="M242" s="8">
        <v>8</v>
      </c>
      <c r="N242" s="9">
        <v>98.246080030590804</v>
      </c>
      <c r="O242" s="9">
        <v>4.4800000000000004</v>
      </c>
      <c r="P242" s="10">
        <v>23.7</v>
      </c>
      <c r="Q242" s="11" t="s">
        <v>293</v>
      </c>
      <c r="R242" s="12">
        <v>35.5</v>
      </c>
      <c r="S242" s="11">
        <v>33.447293240664521</v>
      </c>
      <c r="T242" s="11" t="s">
        <v>293</v>
      </c>
      <c r="U242" s="15">
        <v>0.1384158942741191</v>
      </c>
      <c r="V242" s="11"/>
      <c r="W242" s="8"/>
      <c r="X242" s="9"/>
      <c r="Y242" s="9"/>
      <c r="Z242" s="10"/>
      <c r="AA242" s="11"/>
      <c r="AB242" s="19" t="s">
        <v>586</v>
      </c>
      <c r="AC242" s="259"/>
      <c r="AD242" s="11"/>
      <c r="AE242" s="15"/>
      <c r="AZ242" s="5"/>
    </row>
    <row r="243" spans="1:52" ht="15">
      <c r="A243" s="324" t="s">
        <v>391</v>
      </c>
      <c r="B243" s="6" t="s">
        <v>358</v>
      </c>
      <c r="C243" s="6" t="s">
        <v>631</v>
      </c>
      <c r="D243" s="132" t="s">
        <v>842</v>
      </c>
      <c r="E243" s="132" t="s">
        <v>837</v>
      </c>
      <c r="F243" s="7" t="s">
        <v>472</v>
      </c>
      <c r="G243" s="5" t="s">
        <v>334</v>
      </c>
      <c r="H243" s="5" t="s">
        <v>402</v>
      </c>
      <c r="I243" s="150">
        <v>34.090000000000003</v>
      </c>
      <c r="J243" s="11" t="s">
        <v>293</v>
      </c>
      <c r="K243" s="15">
        <v>0.26</v>
      </c>
      <c r="L243" s="11"/>
      <c r="M243" s="8">
        <v>8</v>
      </c>
      <c r="N243" s="9">
        <v>93.710232408612953</v>
      </c>
      <c r="O243" s="9">
        <v>7.3</v>
      </c>
      <c r="P243" s="10">
        <v>66.8</v>
      </c>
      <c r="Q243" s="11" t="s">
        <v>293</v>
      </c>
      <c r="R243" s="12">
        <v>95.4</v>
      </c>
      <c r="S243" s="11">
        <v>34.50019120790914</v>
      </c>
      <c r="T243" s="11" t="s">
        <v>293</v>
      </c>
      <c r="U243" s="15">
        <v>0.19371717984312217</v>
      </c>
      <c r="V243" s="11"/>
      <c r="W243" s="8"/>
      <c r="X243" s="9"/>
      <c r="Y243" s="9"/>
      <c r="Z243" s="10"/>
      <c r="AA243" s="11"/>
      <c r="AB243" s="19" t="s">
        <v>597</v>
      </c>
      <c r="AD243" s="11"/>
      <c r="AE243" s="15"/>
      <c r="AZ243" s="5"/>
    </row>
    <row r="244" spans="1:52" ht="15">
      <c r="A244" s="324" t="s">
        <v>392</v>
      </c>
      <c r="B244" s="6" t="s">
        <v>358</v>
      </c>
      <c r="C244" s="6" t="s">
        <v>393</v>
      </c>
      <c r="D244" s="132" t="s">
        <v>69</v>
      </c>
      <c r="E244" s="132" t="s">
        <v>838</v>
      </c>
      <c r="F244" s="7" t="s">
        <v>473</v>
      </c>
      <c r="G244" s="66" t="s">
        <v>334</v>
      </c>
      <c r="H244" s="5" t="s">
        <v>387</v>
      </c>
      <c r="I244" s="150">
        <v>30.661676175665839</v>
      </c>
      <c r="J244" s="11" t="s">
        <v>293</v>
      </c>
      <c r="K244" s="15">
        <v>0.10687716257660408</v>
      </c>
      <c r="L244" s="11"/>
      <c r="M244" s="8">
        <v>12</v>
      </c>
      <c r="N244" s="9">
        <v>100</v>
      </c>
      <c r="O244" s="9">
        <v>1.08</v>
      </c>
      <c r="P244" s="10">
        <v>15.6</v>
      </c>
      <c r="Q244" s="11" t="s">
        <v>293</v>
      </c>
      <c r="R244" s="12">
        <v>21.4</v>
      </c>
      <c r="S244" s="11">
        <v>30.661676175665839</v>
      </c>
      <c r="T244" s="11" t="s">
        <v>293</v>
      </c>
      <c r="U244" s="15">
        <v>0.10687716257660408</v>
      </c>
      <c r="V244" s="11"/>
      <c r="W244" s="8"/>
      <c r="X244" s="9"/>
      <c r="Y244" s="9"/>
      <c r="Z244" s="10"/>
      <c r="AA244" s="11"/>
      <c r="AB244" s="19" t="s">
        <v>0</v>
      </c>
      <c r="AC244" s="258"/>
      <c r="AD244" s="11"/>
      <c r="AE244" s="15"/>
      <c r="AZ244" s="5"/>
    </row>
    <row r="245" spans="1:52">
      <c r="A245" s="324"/>
      <c r="B245" s="6"/>
      <c r="C245" s="6"/>
      <c r="D245" s="6"/>
      <c r="E245" s="6"/>
      <c r="F245" s="64"/>
      <c r="H245" s="5"/>
      <c r="I245" s="168"/>
      <c r="J245" s="11"/>
      <c r="K245" s="15"/>
      <c r="L245" s="11"/>
      <c r="M245" s="8"/>
      <c r="N245" s="9"/>
      <c r="O245" s="9"/>
      <c r="P245" s="10"/>
      <c r="Q245" s="11"/>
      <c r="R245" s="12"/>
      <c r="S245" s="11"/>
      <c r="T245" s="11"/>
      <c r="U245" s="15"/>
      <c r="V245" s="11"/>
      <c r="W245" s="8"/>
      <c r="X245" s="9"/>
      <c r="Y245" s="9"/>
      <c r="Z245" s="10"/>
      <c r="AA245" s="11"/>
      <c r="AB245" s="19"/>
      <c r="AC245" s="258"/>
      <c r="AD245" s="11"/>
      <c r="AE245" s="15"/>
      <c r="AZ245" s="5"/>
    </row>
    <row r="246" spans="1:52" ht="15">
      <c r="A246" s="324" t="s">
        <v>420</v>
      </c>
      <c r="B246" s="6" t="s">
        <v>598</v>
      </c>
      <c r="C246" s="6" t="s">
        <v>568</v>
      </c>
      <c r="D246" s="132" t="s">
        <v>71</v>
      </c>
      <c r="E246" s="132" t="s">
        <v>839</v>
      </c>
      <c r="F246" s="7" t="s">
        <v>474</v>
      </c>
      <c r="G246" s="5" t="s">
        <v>334</v>
      </c>
      <c r="H246" s="5" t="s">
        <v>387</v>
      </c>
      <c r="I246" s="149">
        <v>33.456096747842849</v>
      </c>
      <c r="J246" s="13" t="s">
        <v>293</v>
      </c>
      <c r="K246" s="14">
        <v>0.08</v>
      </c>
      <c r="L246" s="11"/>
      <c r="M246" s="8">
        <v>7</v>
      </c>
      <c r="N246" s="9">
        <v>86.824187770608447</v>
      </c>
      <c r="O246" s="9">
        <v>0.82</v>
      </c>
      <c r="P246" s="10">
        <v>44.4</v>
      </c>
      <c r="Q246" s="11" t="s">
        <v>293</v>
      </c>
      <c r="R246" s="12">
        <v>45.3</v>
      </c>
      <c r="S246" s="11">
        <v>33.456096747842849</v>
      </c>
      <c r="T246" s="11" t="s">
        <v>293</v>
      </c>
      <c r="U246" s="15">
        <v>8.1243549387405939E-2</v>
      </c>
      <c r="V246" s="11"/>
      <c r="W246" s="8"/>
      <c r="X246" s="9"/>
      <c r="Y246" s="9"/>
      <c r="Z246" s="10"/>
      <c r="AA246" s="11"/>
      <c r="AB246" s="19" t="s">
        <v>569</v>
      </c>
      <c r="AD246" s="11"/>
      <c r="AE246" s="15"/>
      <c r="AJ246" s="5"/>
      <c r="AZ246" s="5"/>
    </row>
    <row r="247" spans="1:52" ht="15">
      <c r="A247" s="5" t="s">
        <v>412</v>
      </c>
      <c r="B247" s="6" t="s">
        <v>598</v>
      </c>
      <c r="C247" s="6" t="s">
        <v>568</v>
      </c>
      <c r="D247" s="132" t="s">
        <v>72</v>
      </c>
      <c r="E247" s="132" t="s">
        <v>845</v>
      </c>
      <c r="F247" s="7" t="s">
        <v>475</v>
      </c>
      <c r="G247" s="5" t="s">
        <v>334</v>
      </c>
      <c r="H247" s="5" t="s">
        <v>387</v>
      </c>
      <c r="I247" s="149">
        <v>33.504467842080409</v>
      </c>
      <c r="J247" s="13" t="s">
        <v>293</v>
      </c>
      <c r="K247" s="14">
        <v>0.09</v>
      </c>
      <c r="L247" s="11"/>
      <c r="M247" s="8">
        <v>7</v>
      </c>
      <c r="N247" s="9">
        <v>92.462140391638741</v>
      </c>
      <c r="O247" s="9">
        <v>1.97</v>
      </c>
      <c r="P247" s="10">
        <v>69.8</v>
      </c>
      <c r="Q247" s="11" t="s">
        <v>293</v>
      </c>
      <c r="R247" s="12">
        <v>73.2</v>
      </c>
      <c r="S247" s="11">
        <v>33.504467842080409</v>
      </c>
      <c r="T247" s="11" t="s">
        <v>293</v>
      </c>
      <c r="U247" s="15">
        <v>9.7114401120052082E-2</v>
      </c>
      <c r="V247" s="11"/>
      <c r="W247" s="8"/>
      <c r="X247" s="9"/>
      <c r="Y247" s="9"/>
      <c r="Z247" s="10"/>
      <c r="AA247" s="11"/>
      <c r="AB247" s="12" t="s">
        <v>570</v>
      </c>
      <c r="AC247" s="268"/>
      <c r="AD247" s="11"/>
      <c r="AE247" s="15"/>
      <c r="AJ247" s="5"/>
      <c r="AZ247" s="5"/>
    </row>
    <row r="248" spans="1:52">
      <c r="A248" s="5"/>
      <c r="B248" s="6"/>
      <c r="C248" s="6"/>
      <c r="D248" s="6"/>
      <c r="E248" s="6"/>
      <c r="F248" s="64"/>
      <c r="G248" s="5"/>
      <c r="H248" s="5"/>
      <c r="I248" s="150"/>
      <c r="J248" s="11"/>
      <c r="K248" s="15"/>
      <c r="L248" s="11"/>
      <c r="M248" s="8"/>
      <c r="N248" s="9"/>
      <c r="O248" s="9"/>
      <c r="P248" s="10"/>
      <c r="Q248" s="11"/>
      <c r="R248" s="12"/>
      <c r="S248" s="11"/>
      <c r="T248" s="11"/>
      <c r="U248" s="15"/>
      <c r="V248" s="11"/>
      <c r="W248" s="8"/>
      <c r="X248" s="9"/>
      <c r="Y248" s="9"/>
      <c r="Z248" s="10"/>
      <c r="AA248" s="11"/>
      <c r="AB248" s="19"/>
      <c r="AC248" s="258"/>
      <c r="AD248" s="11"/>
      <c r="AE248" s="15"/>
      <c r="AJ248" s="5"/>
      <c r="AZ248" s="5"/>
    </row>
    <row r="249" spans="1:52" ht="15">
      <c r="A249" s="5" t="s">
        <v>268</v>
      </c>
      <c r="B249" s="6" t="s">
        <v>269</v>
      </c>
      <c r="C249" s="6" t="s">
        <v>568</v>
      </c>
      <c r="D249" s="132" t="s">
        <v>70</v>
      </c>
      <c r="E249" s="132" t="s">
        <v>840</v>
      </c>
      <c r="F249" s="7">
        <v>56989</v>
      </c>
      <c r="G249" s="5" t="s">
        <v>288</v>
      </c>
      <c r="H249" s="5" t="s">
        <v>82</v>
      </c>
      <c r="I249" s="149">
        <v>33.461453510067557</v>
      </c>
      <c r="J249" s="13" t="s">
        <v>293</v>
      </c>
      <c r="K249" s="14">
        <v>0.11453263735011791</v>
      </c>
      <c r="L249" s="11"/>
      <c r="M249" s="8">
        <v>13</v>
      </c>
      <c r="N249" s="9"/>
      <c r="O249" s="9">
        <v>2.11</v>
      </c>
      <c r="P249" s="10">
        <v>62</v>
      </c>
      <c r="Q249" s="11" t="s">
        <v>293</v>
      </c>
      <c r="R249" s="12">
        <v>34.299999999999997</v>
      </c>
      <c r="S249" s="11">
        <v>33.461453510067557</v>
      </c>
      <c r="T249" s="11" t="s">
        <v>293</v>
      </c>
      <c r="U249" s="15">
        <v>0.11453263735011791</v>
      </c>
      <c r="V249" s="11"/>
      <c r="W249" s="8"/>
      <c r="X249" s="9"/>
      <c r="Y249" s="9"/>
      <c r="Z249" s="10"/>
      <c r="AA249" s="11"/>
      <c r="AB249" s="18" t="s">
        <v>691</v>
      </c>
      <c r="AD249" s="11"/>
      <c r="AE249" s="15"/>
      <c r="AJ249" s="5"/>
      <c r="AZ249" s="5"/>
    </row>
    <row r="250" spans="1:52">
      <c r="H250" s="16"/>
      <c r="AB250" s="16"/>
      <c r="AJ250" s="16"/>
    </row>
    <row r="251" spans="1:52" s="6" customFormat="1" ht="16">
      <c r="A251" s="249" t="s">
        <v>270</v>
      </c>
      <c r="F251" s="64"/>
      <c r="H251" s="19"/>
      <c r="I251" s="134"/>
      <c r="AC251" s="260"/>
      <c r="AG251" s="175"/>
      <c r="AH251" s="175"/>
      <c r="AI251" s="175"/>
      <c r="AK251" s="175"/>
      <c r="AL251" s="175"/>
      <c r="AM251" s="175"/>
      <c r="AN251" s="175"/>
      <c r="AO251" s="175"/>
      <c r="AP251" s="175"/>
      <c r="AQ251" s="175"/>
      <c r="AR251" s="175"/>
      <c r="AS251" s="175"/>
      <c r="AT251" s="175"/>
      <c r="AU251" s="175"/>
      <c r="AV251" s="175"/>
      <c r="AW251" s="175"/>
      <c r="AX251" s="175"/>
      <c r="AY251" s="175"/>
    </row>
    <row r="252" spans="1:52" ht="15">
      <c r="A252" s="187" t="s">
        <v>258</v>
      </c>
      <c r="B252" s="250" t="s">
        <v>599</v>
      </c>
      <c r="C252" s="250" t="s">
        <v>353</v>
      </c>
      <c r="D252" s="251" t="s">
        <v>118</v>
      </c>
      <c r="E252" s="251" t="s">
        <v>841</v>
      </c>
      <c r="F252" s="176">
        <v>57020</v>
      </c>
      <c r="G252" s="187" t="s">
        <v>288</v>
      </c>
      <c r="H252" s="187" t="s">
        <v>82</v>
      </c>
      <c r="I252" s="177">
        <v>33.387478925770637</v>
      </c>
      <c r="J252" s="178" t="s">
        <v>293</v>
      </c>
      <c r="K252" s="179">
        <v>6.7128883243736809E-2</v>
      </c>
      <c r="L252" s="181"/>
      <c r="M252" s="184">
        <v>14</v>
      </c>
      <c r="N252" s="185"/>
      <c r="O252" s="185">
        <v>1.58</v>
      </c>
      <c r="P252" s="180">
        <v>68</v>
      </c>
      <c r="Q252" s="181" t="s">
        <v>293</v>
      </c>
      <c r="R252" s="182">
        <v>28.6</v>
      </c>
      <c r="S252" s="181">
        <v>33.387478925770637</v>
      </c>
      <c r="T252" s="181" t="s">
        <v>293</v>
      </c>
      <c r="U252" s="183">
        <v>6.7128883243736809E-2</v>
      </c>
      <c r="V252" s="181"/>
      <c r="W252" s="184"/>
      <c r="X252" s="185"/>
      <c r="Y252" s="185"/>
      <c r="Z252" s="180"/>
      <c r="AA252" s="181"/>
      <c r="AB252" s="252" t="s">
        <v>493</v>
      </c>
      <c r="AD252" s="11"/>
      <c r="AE252" s="15"/>
      <c r="AJ252" s="5"/>
      <c r="AZ252" s="5"/>
    </row>
    <row r="253" spans="1:52" customFormat="1">
      <c r="F253" s="317"/>
    </row>
    <row r="254" spans="1:52" ht="15">
      <c r="A254" s="333" t="s">
        <v>700</v>
      </c>
      <c r="B254" s="333"/>
      <c r="C254" s="333"/>
      <c r="D254" s="333"/>
      <c r="E254" s="333"/>
      <c r="F254" s="333"/>
      <c r="G254" s="333"/>
      <c r="H254" s="333"/>
      <c r="I254" s="333"/>
      <c r="J254" s="333"/>
      <c r="K254" s="333"/>
      <c r="L254" s="333"/>
      <c r="M254" s="333"/>
      <c r="N254" s="333"/>
      <c r="O254" s="333"/>
      <c r="P254" s="333"/>
      <c r="Q254" s="333"/>
      <c r="R254" s="333"/>
      <c r="S254" s="333"/>
      <c r="T254" s="333"/>
      <c r="U254" s="333"/>
      <c r="V254" s="333"/>
      <c r="W254" s="333"/>
      <c r="X254" s="333"/>
      <c r="Y254" s="333"/>
      <c r="Z254" s="333"/>
      <c r="AA254" s="333"/>
      <c r="AB254" s="18"/>
      <c r="AD254" s="304"/>
      <c r="AE254" s="15"/>
      <c r="AJ254" s="5"/>
      <c r="AZ254" s="5"/>
    </row>
    <row r="255" spans="1:52" ht="15">
      <c r="A255" s="333" t="s">
        <v>848</v>
      </c>
      <c r="B255" s="333"/>
      <c r="C255" s="333"/>
      <c r="D255" s="333"/>
      <c r="E255" s="333"/>
      <c r="F255" s="333"/>
      <c r="G255" s="333"/>
      <c r="H255" s="333"/>
      <c r="I255" s="333"/>
      <c r="J255" s="333"/>
      <c r="K255" s="333"/>
      <c r="L255" s="333"/>
      <c r="M255" s="333"/>
      <c r="N255" s="333"/>
      <c r="O255" s="333"/>
      <c r="P255" s="333"/>
      <c r="Q255" s="333"/>
      <c r="R255" s="333"/>
      <c r="S255" s="333"/>
      <c r="T255" s="333"/>
      <c r="U255" s="333"/>
      <c r="V255" s="333"/>
      <c r="W255" s="333"/>
      <c r="X255" s="333"/>
      <c r="Y255" s="333"/>
      <c r="Z255" s="333"/>
      <c r="AA255" s="333"/>
      <c r="AB255" s="18"/>
      <c r="AD255" s="304"/>
      <c r="AE255" s="15"/>
      <c r="AJ255" s="5"/>
      <c r="AZ255" s="5"/>
    </row>
    <row r="256" spans="1:52" ht="15">
      <c r="A256" s="333" t="s">
        <v>847</v>
      </c>
      <c r="B256" s="333"/>
      <c r="C256" s="333"/>
      <c r="D256" s="333"/>
      <c r="E256" s="333"/>
      <c r="F256" s="333"/>
      <c r="G256" s="333"/>
      <c r="H256" s="333"/>
      <c r="I256" s="333"/>
      <c r="J256" s="333"/>
      <c r="K256" s="333"/>
      <c r="L256" s="333"/>
      <c r="M256" s="333"/>
      <c r="N256" s="333"/>
      <c r="O256" s="333"/>
      <c r="P256" s="333"/>
      <c r="Q256" s="333"/>
      <c r="R256" s="333"/>
      <c r="S256" s="333"/>
      <c r="T256" s="333"/>
      <c r="U256" s="333"/>
      <c r="V256" s="333"/>
      <c r="W256" s="333"/>
      <c r="X256" s="333"/>
      <c r="Y256" s="333"/>
      <c r="Z256" s="333"/>
      <c r="AA256" s="333"/>
      <c r="AB256" s="18"/>
      <c r="AD256" s="304"/>
      <c r="AE256" s="15"/>
      <c r="AJ256" s="5"/>
      <c r="AZ256" s="5"/>
    </row>
    <row r="257" spans="1:52" ht="15">
      <c r="A257" s="333" t="s">
        <v>662</v>
      </c>
      <c r="B257" s="333"/>
      <c r="C257" s="333"/>
      <c r="D257" s="333"/>
      <c r="E257" s="333"/>
      <c r="F257" s="333"/>
      <c r="G257" s="333"/>
      <c r="H257" s="333"/>
      <c r="I257" s="333"/>
      <c r="J257" s="333"/>
      <c r="K257" s="333"/>
      <c r="L257" s="333"/>
      <c r="M257" s="333"/>
      <c r="N257" s="333"/>
      <c r="O257" s="333"/>
      <c r="P257" s="333"/>
      <c r="Q257" s="333"/>
      <c r="R257" s="333"/>
      <c r="S257" s="333"/>
      <c r="T257" s="333"/>
      <c r="U257" s="333"/>
      <c r="V257" s="333"/>
      <c r="W257" s="333"/>
      <c r="X257" s="333"/>
      <c r="Y257" s="333"/>
      <c r="Z257" s="333"/>
      <c r="AA257" s="333"/>
      <c r="AB257" s="18"/>
      <c r="AD257" s="304"/>
      <c r="AE257" s="15"/>
      <c r="AJ257" s="5"/>
      <c r="AZ257" s="5"/>
    </row>
    <row r="258" spans="1:52" ht="15">
      <c r="A258" s="333" t="s">
        <v>849</v>
      </c>
      <c r="B258" s="333"/>
      <c r="C258" s="333"/>
      <c r="D258" s="333"/>
      <c r="E258" s="333"/>
      <c r="F258" s="333"/>
      <c r="G258" s="333"/>
      <c r="H258" s="333"/>
      <c r="I258" s="333"/>
      <c r="J258" s="333"/>
      <c r="K258" s="333"/>
      <c r="L258" s="333"/>
      <c r="M258" s="333"/>
      <c r="N258" s="333"/>
      <c r="O258" s="333"/>
      <c r="P258" s="333"/>
      <c r="Q258" s="333"/>
      <c r="R258" s="333"/>
      <c r="S258" s="333"/>
      <c r="T258" s="333"/>
      <c r="U258" s="333"/>
      <c r="V258" s="333"/>
      <c r="W258" s="333"/>
      <c r="X258" s="333"/>
      <c r="Y258" s="333"/>
      <c r="Z258" s="333"/>
      <c r="AA258" s="333"/>
      <c r="AB258" s="18"/>
      <c r="AD258" s="304"/>
      <c r="AE258" s="15"/>
      <c r="AJ258" s="5"/>
      <c r="AZ258" s="5"/>
    </row>
    <row r="259" spans="1:52" ht="15">
      <c r="A259" s="333" t="s">
        <v>850</v>
      </c>
      <c r="B259" s="333"/>
      <c r="C259" s="333"/>
      <c r="D259" s="333"/>
      <c r="E259" s="333"/>
      <c r="F259" s="333"/>
      <c r="G259" s="333"/>
      <c r="H259" s="333"/>
      <c r="I259" s="333"/>
      <c r="J259" s="333"/>
      <c r="K259" s="333"/>
      <c r="L259" s="333"/>
      <c r="M259" s="333"/>
      <c r="N259" s="333"/>
      <c r="O259" s="333"/>
      <c r="P259" s="333"/>
      <c r="Q259" s="333"/>
      <c r="R259" s="333"/>
      <c r="S259" s="333"/>
      <c r="T259" s="333"/>
      <c r="U259" s="333"/>
      <c r="V259" s="333"/>
      <c r="W259" s="333"/>
      <c r="X259" s="333"/>
      <c r="Y259" s="333"/>
      <c r="Z259" s="333"/>
      <c r="AA259" s="333"/>
      <c r="AB259" s="18"/>
      <c r="AD259" s="304"/>
      <c r="AE259" s="15"/>
      <c r="AJ259" s="5"/>
      <c r="AZ259" s="5"/>
    </row>
    <row r="260" spans="1:52">
      <c r="A260" s="323" t="s">
        <v>711</v>
      </c>
      <c r="B260" s="319"/>
      <c r="C260" s="319"/>
      <c r="D260" s="319"/>
      <c r="E260" s="319"/>
      <c r="F260" s="319"/>
      <c r="G260" s="319"/>
      <c r="H260" s="319"/>
      <c r="I260" s="319"/>
      <c r="J260" s="319"/>
      <c r="K260" s="319"/>
      <c r="L260" s="319"/>
      <c r="M260" s="319"/>
      <c r="N260" s="319"/>
      <c r="O260" s="319"/>
      <c r="P260" s="319"/>
      <c r="Q260" s="319"/>
      <c r="R260" s="319"/>
      <c r="S260" s="319"/>
      <c r="T260" s="319"/>
      <c r="U260" s="319"/>
      <c r="V260" s="319"/>
      <c r="W260" s="319"/>
      <c r="X260" s="319"/>
      <c r="Y260" s="319"/>
      <c r="Z260" s="319"/>
      <c r="AA260" s="319"/>
      <c r="AB260" s="18"/>
      <c r="AD260" s="318"/>
      <c r="AE260" s="15"/>
      <c r="AJ260" s="319"/>
      <c r="AZ260" s="319"/>
    </row>
    <row r="261" spans="1:52">
      <c r="A261" s="322" t="s">
        <v>666</v>
      </c>
    </row>
    <row r="262" spans="1:52" ht="30" customHeight="1">
      <c r="A262" s="332" t="s">
        <v>664</v>
      </c>
      <c r="B262" s="332"/>
      <c r="C262" s="332"/>
      <c r="D262" s="332"/>
      <c r="E262" s="332"/>
      <c r="F262" s="332"/>
      <c r="G262" s="332"/>
      <c r="H262" s="332"/>
      <c r="I262" s="332"/>
      <c r="J262" s="332"/>
      <c r="K262" s="332"/>
      <c r="L262" s="332"/>
      <c r="M262" s="332"/>
      <c r="N262" s="332"/>
      <c r="O262" s="332"/>
      <c r="P262" s="332"/>
      <c r="Q262" s="332"/>
      <c r="R262" s="332"/>
      <c r="S262" s="332"/>
      <c r="T262" s="332"/>
      <c r="U262" s="332"/>
      <c r="V262" s="332"/>
      <c r="W262" s="332"/>
      <c r="X262" s="332"/>
      <c r="Y262" s="332"/>
      <c r="Z262" s="332"/>
      <c r="AA262" s="332"/>
      <c r="AB262" s="332"/>
    </row>
    <row r="263" spans="1:52" ht="15">
      <c r="A263" s="322" t="s">
        <v>665</v>
      </c>
    </row>
    <row r="264" spans="1:52">
      <c r="A264" s="322" t="s">
        <v>668</v>
      </c>
    </row>
    <row r="265" spans="1:52">
      <c r="A265" s="322" t="s">
        <v>667</v>
      </c>
    </row>
  </sheetData>
  <mergeCells count="9">
    <mergeCell ref="A2:B2"/>
    <mergeCell ref="B128:C128"/>
    <mergeCell ref="A262:AB262"/>
    <mergeCell ref="A254:AA254"/>
    <mergeCell ref="A255:AA255"/>
    <mergeCell ref="A256:AA256"/>
    <mergeCell ref="A257:AA257"/>
    <mergeCell ref="A258:AA258"/>
    <mergeCell ref="A259:AA259"/>
  </mergeCells>
  <phoneticPr fontId="8"/>
  <pageMargins left="0.5" right="0.5" top="0.75" bottom="1" header="0.5" footer="0.5"/>
  <pageSetup paperSize="3" scale="66" fitToHeight="0" orientation="landscape" horizontalDpi="4294967292" verticalDpi="4294967292"/>
  <headerFooter alignWithMargins="0">
    <oddHeader>&amp;F</oddHeader>
    <oddFooter>&amp;L&amp;F&amp;CPage &amp;P&amp;R&amp;D</oddFooter>
  </headerFooter>
  <rowBreaks count="1" manualBreakCount="1">
    <brk id="75" max="28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 summary</vt:lpstr>
      <vt:lpstr>'All summary'!Print_Area</vt:lpstr>
      <vt:lpstr>'All summary'!Print_Titles</vt:lpstr>
    </vt:vector>
  </TitlesOfParts>
  <Company>NMGRL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McIntosh</dc:creator>
  <cp:lastModifiedBy>Microsoft Office User</cp:lastModifiedBy>
  <cp:lastPrinted>2019-10-01T23:50:40Z</cp:lastPrinted>
  <dcterms:created xsi:type="dcterms:W3CDTF">2005-08-02T17:37:53Z</dcterms:created>
  <dcterms:modified xsi:type="dcterms:W3CDTF">2020-01-10T18:40:25Z</dcterms:modified>
</cp:coreProperties>
</file>